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12120" windowHeight="8130" tabRatio="995" activeTab="4"/>
  </bookViews>
  <sheets>
    <sheet name="Income Statement" sheetId="1" r:id="rId1"/>
    <sheet name="Comprehensive Income" sheetId="2" r:id="rId2"/>
    <sheet name="Balance Sheet" sheetId="3" r:id="rId3"/>
    <sheet name="Equity" sheetId="4" r:id="rId4"/>
    <sheet name="Cashflow" sheetId="5" r:id="rId5"/>
  </sheets>
  <definedNames>
    <definedName name="_xlnm.Print_Area" localSheetId="2">'Balance Sheet'!$A$2:$E$72</definedName>
    <definedName name="_xlnm.Print_Area" localSheetId="4">'Cashflow'!$A$2:$E$53</definedName>
    <definedName name="_xlnm.Print_Area" localSheetId="1">'Comprehensive Income'!$A$1:$E$31</definedName>
    <definedName name="_xlnm.Print_Area" localSheetId="3">'Equity'!$A$1:$M$68</definedName>
    <definedName name="_xlnm.Print_Area" localSheetId="0">'Income Statement'!$A$2:$G$53</definedName>
    <definedName name="_xlnm.Print_Area">'Income Statement'!$A$1:$F$59</definedName>
  </definedNames>
  <calcPr fullCalcOnLoad="1"/>
</workbook>
</file>

<file path=xl/sharedStrings.xml><?xml version="1.0" encoding="utf-8"?>
<sst xmlns="http://schemas.openxmlformats.org/spreadsheetml/2006/main" count="249" uniqueCount="142">
  <si>
    <t>TANJUNG OFFSHORE BERHAD</t>
  </si>
  <si>
    <t>(Incorporated in Malaysia)</t>
  </si>
  <si>
    <t>(the figures have not been audited)</t>
  </si>
  <si>
    <t>RM'000</t>
  </si>
  <si>
    <t>Property, Plant &amp; Equipment</t>
  </si>
  <si>
    <t>CURRENT ASSETS</t>
  </si>
  <si>
    <t>Inventories</t>
  </si>
  <si>
    <t>Trade Receivables</t>
  </si>
  <si>
    <t>Total Current Assets</t>
  </si>
  <si>
    <t>CURRENT LIABILITIES</t>
  </si>
  <si>
    <t>Other Payables &amp; Accruals</t>
  </si>
  <si>
    <t>Short Term Borrowings</t>
  </si>
  <si>
    <t>Provision For Taxation</t>
  </si>
  <si>
    <t>Total Current Liabilities</t>
  </si>
  <si>
    <t>Share Capital</t>
  </si>
  <si>
    <t>Revenue</t>
  </si>
  <si>
    <t>Cost of Sale</t>
  </si>
  <si>
    <t>Gross Profit</t>
  </si>
  <si>
    <t>Other Income</t>
  </si>
  <si>
    <t>Operating Expenses</t>
  </si>
  <si>
    <t>Finance Cost</t>
  </si>
  <si>
    <t>Taxation:</t>
  </si>
  <si>
    <t>Associate Company</t>
  </si>
  <si>
    <t>Company No.: 662315-U</t>
  </si>
  <si>
    <t>Current Period</t>
  </si>
  <si>
    <t>Quarter Ended</t>
  </si>
  <si>
    <t>(RM'000)</t>
  </si>
  <si>
    <t xml:space="preserve">As at </t>
  </si>
  <si>
    <t>As at</t>
  </si>
  <si>
    <t>Company No: 662315-U</t>
  </si>
  <si>
    <t>(The figures have not been audited)</t>
  </si>
  <si>
    <t xml:space="preserve">Share </t>
  </si>
  <si>
    <t>Accumulated</t>
  </si>
  <si>
    <t>Capital</t>
  </si>
  <si>
    <t>Premium</t>
  </si>
  <si>
    <t>Total</t>
  </si>
  <si>
    <t>Company No. 662315-U</t>
  </si>
  <si>
    <t>CASH FLOW FROM OPERATING ACTIVITIES</t>
  </si>
  <si>
    <t>Adjustments:</t>
  </si>
  <si>
    <t>Non cash item</t>
  </si>
  <si>
    <t>Non operating items</t>
  </si>
  <si>
    <t>Changes in working capital</t>
  </si>
  <si>
    <t>Net change in current assets</t>
  </si>
  <si>
    <t>Net change in current liabilities</t>
  </si>
  <si>
    <t>Tax paid</t>
  </si>
  <si>
    <t>Interest received</t>
  </si>
  <si>
    <t>Net cash used in investing activities</t>
  </si>
  <si>
    <t>Deferred Tax Assets</t>
  </si>
  <si>
    <t>Reserves</t>
  </si>
  <si>
    <t>Distributable</t>
  </si>
  <si>
    <t xml:space="preserve">          Non-Distributable</t>
  </si>
  <si>
    <t>Profit</t>
  </si>
  <si>
    <t>Fixed Deposits With Licenced Banks</t>
  </si>
  <si>
    <t>Term Loans</t>
  </si>
  <si>
    <t xml:space="preserve"> </t>
  </si>
  <si>
    <t>Attributable to:</t>
  </si>
  <si>
    <t>.</t>
  </si>
  <si>
    <t>Net bank borrowings</t>
  </si>
  <si>
    <t>NON-CURRENT ASSETS</t>
  </si>
  <si>
    <t>Trade Payables</t>
  </si>
  <si>
    <t>NON-CURRENT LIABILITIES</t>
  </si>
  <si>
    <t>Reserve</t>
  </si>
  <si>
    <t>Aidil</t>
  </si>
  <si>
    <t>Total Non-Current Assets</t>
  </si>
  <si>
    <t>Cash &amp; Bank Balances</t>
  </si>
  <si>
    <t>Hire Purchase &amp; Lease Payables</t>
  </si>
  <si>
    <t>NET CURRENT ASSETS</t>
  </si>
  <si>
    <t>Net cash generated from operating activities</t>
  </si>
  <si>
    <t>CASH FLOW FROM FINANCING ACTIVITIES</t>
  </si>
  <si>
    <t>CASH FLOW FROM INVESTING ACTIVITIES</t>
  </si>
  <si>
    <t>Realisation of revaluation reserve</t>
  </si>
  <si>
    <t>Cummulative to Date</t>
  </si>
  <si>
    <t xml:space="preserve">Total Non-Current Liabilities </t>
  </si>
  <si>
    <t>Shares</t>
  </si>
  <si>
    <t>Revaluation</t>
  </si>
  <si>
    <t>Company &amp; Subsidiary Companies</t>
  </si>
  <si>
    <t>Total Equity</t>
  </si>
  <si>
    <t>EQUITY ATTRIBUTABLE TO EQUITY HOLDERS OF THE COMPANY</t>
  </si>
  <si>
    <t>Treasury Shares</t>
  </si>
  <si>
    <t>Equity Attributable to Equity Holders of the Company</t>
  </si>
  <si>
    <t>Cash generated from operating activities</t>
  </si>
  <si>
    <t>Aishah</t>
  </si>
  <si>
    <t>Interest expenses</t>
  </si>
  <si>
    <t>Intangible Assets</t>
  </si>
  <si>
    <t>Islamic IMTN Programme</t>
  </si>
  <si>
    <t xml:space="preserve">Foreign </t>
  </si>
  <si>
    <t>Treasury</t>
  </si>
  <si>
    <t>Interests</t>
  </si>
  <si>
    <t>Operating profit before changes in working capital</t>
  </si>
  <si>
    <t>Purchase of property, plant and equipment</t>
  </si>
  <si>
    <t>Issuance of shares</t>
  </si>
  <si>
    <t>Net change in cash and cash equivalent</t>
  </si>
  <si>
    <t>Opening cash and cash equivalent</t>
  </si>
  <si>
    <t>Closing cash and cash equivalent</t>
  </si>
  <si>
    <t>Employee</t>
  </si>
  <si>
    <t>Share Option</t>
  </si>
  <si>
    <t>RM150 Million Serial Bond Issuance</t>
  </si>
  <si>
    <t>Unaudited</t>
  </si>
  <si>
    <t>Audited</t>
  </si>
  <si>
    <t>(Unaudited)</t>
  </si>
  <si>
    <t>Balance as at 01.01.2010</t>
  </si>
  <si>
    <t>- Basic</t>
  </si>
  <si>
    <t>- Diluted</t>
  </si>
  <si>
    <t>Total comprehensive income for the period</t>
  </si>
  <si>
    <t>Currency</t>
  </si>
  <si>
    <t>Translation</t>
  </si>
  <si>
    <t>ESOS Share Subscription during the period</t>
  </si>
  <si>
    <t>CONDENSED CONSOLIDATED STATEMENT OF FINANCIAL POSITION</t>
  </si>
  <si>
    <t>Equity Holders of the Company</t>
  </si>
  <si>
    <t>Warrants exercised during the period</t>
  </si>
  <si>
    <t>ESOS Share Subscription during the year</t>
  </si>
  <si>
    <t>Exchange Differences on Translating Foreign Operations</t>
  </si>
  <si>
    <t>CONDENSED CONSOLIDATED STATEMENT</t>
  </si>
  <si>
    <t>(Audited)</t>
  </si>
  <si>
    <t>Proceed from disposal of property, plant and equipment</t>
  </si>
  <si>
    <t>Preceding Period</t>
  </si>
  <si>
    <t>Balance as at 01.01.2011</t>
  </si>
  <si>
    <t>(Increase)/Decrease in fixed deposits pledged</t>
  </si>
  <si>
    <t>Net cash used in financing activities</t>
  </si>
  <si>
    <t>Non-Controlling Interests</t>
  </si>
  <si>
    <t>Non-Controlling</t>
  </si>
  <si>
    <t xml:space="preserve">OF CHANGES IN EQUITY </t>
  </si>
  <si>
    <t>OF CHANGES IN EQUITY</t>
  </si>
  <si>
    <t xml:space="preserve">Profit Before Taxation </t>
  </si>
  <si>
    <t>Total Comprehensive Income Attributable to:</t>
  </si>
  <si>
    <t>Syndication Term Financing</t>
  </si>
  <si>
    <t>Profit before tax</t>
  </si>
  <si>
    <t xml:space="preserve">CONDENSED CONSOLIDATED STATEMENT OF COMPREHENSIVE INCOME </t>
  </si>
  <si>
    <t>CONDENSED CONSOLIDATED INCOME STATEMENT</t>
  </si>
  <si>
    <t>CONDENSED CONSOLIDATED STATEMENT OF CASH FLOW</t>
  </si>
  <si>
    <t>Other Receivables, Prepayments &amp; Deposits</t>
  </si>
  <si>
    <t>Total Comprehensive Income For The Period</t>
  </si>
  <si>
    <t>Proceed from disposal of associate company</t>
  </si>
  <si>
    <t>FOR THE QUARTER ENDED 30 SEPTEMBER 2011</t>
  </si>
  <si>
    <t>Balance as at 30.09.2011</t>
  </si>
  <si>
    <t>Balance as at 30.09.2010</t>
  </si>
  <si>
    <t>Issue of shares</t>
  </si>
  <si>
    <t>Net (Loss)/Profit For the Period</t>
  </si>
  <si>
    <t>Net (Loss)/Profit Attributable to Ordinary Equity Holders</t>
  </si>
  <si>
    <t>Share of (Loss)/Profit From Associate</t>
  </si>
  <si>
    <t>FOR THE QUARTER ENDED 30 SEPTEMBER 2010</t>
  </si>
  <si>
    <t>(Losses)/Earnings Per Share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</si>
</sst>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#,##0.0_);\(#,##0.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24"/>
      </top>
      <bottom>
        <color indexed="2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24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24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37" fontId="5" fillId="0" borderId="11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178" fontId="5" fillId="0" borderId="10" xfId="42" applyNumberFormat="1" applyFont="1" applyFill="1" applyBorder="1" applyAlignment="1">
      <alignment horizontal="right"/>
    </xf>
    <xf numFmtId="178" fontId="5" fillId="0" borderId="0" xfId="42" applyNumberFormat="1" applyFont="1" applyFill="1" applyBorder="1" applyAlignment="1">
      <alignment horizontal="right"/>
    </xf>
    <xf numFmtId="178" fontId="5" fillId="0" borderId="11" xfId="42" applyNumberFormat="1" applyFont="1" applyFill="1" applyBorder="1" applyAlignment="1">
      <alignment horizontal="right"/>
    </xf>
    <xf numFmtId="178" fontId="1" fillId="0" borderId="12" xfId="42" applyNumberFormat="1" applyFont="1" applyFill="1" applyBorder="1" applyAlignment="1">
      <alignment horizontal="right"/>
    </xf>
    <xf numFmtId="178" fontId="5" fillId="0" borderId="11" xfId="42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43" fontId="5" fillId="0" borderId="10" xfId="42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2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78" fontId="1" fillId="0" borderId="19" xfId="42" applyNumberFormat="1" applyFont="1" applyFill="1" applyBorder="1" applyAlignment="1">
      <alignment horizontal="right"/>
    </xf>
    <xf numFmtId="178" fontId="5" fillId="0" borderId="19" xfId="42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178" fontId="1" fillId="0" borderId="10" xfId="42" applyNumberFormat="1" applyFont="1" applyFill="1" applyBorder="1" applyAlignment="1">
      <alignment horizontal="right"/>
    </xf>
    <xf numFmtId="178" fontId="5" fillId="0" borderId="10" xfId="42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22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9" fillId="0" borderId="26" xfId="0" applyNumberFormat="1" applyFont="1" applyFill="1" applyBorder="1" applyAlignment="1">
      <alignment/>
    </xf>
    <xf numFmtId="0" fontId="5" fillId="0" borderId="27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16" fontId="1" fillId="0" borderId="22" xfId="0" applyNumberFormat="1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37" fontId="5" fillId="0" borderId="22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/>
    </xf>
    <xf numFmtId="37" fontId="5" fillId="0" borderId="20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0" xfId="0" applyNumberFormat="1" applyFont="1" applyFill="1" applyAlignment="1">
      <alignment/>
    </xf>
    <xf numFmtId="15" fontId="1" fillId="0" borderId="10" xfId="0" applyNumberFormat="1" applyFont="1" applyFill="1" applyBorder="1" applyAlignment="1" quotePrefix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/>
    </xf>
    <xf numFmtId="37" fontId="5" fillId="0" borderId="25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5" fillId="0" borderId="24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7" fontId="5" fillId="0" borderId="30" xfId="0" applyNumberFormat="1" applyFont="1" applyFill="1" applyBorder="1" applyAlignment="1">
      <alignment/>
    </xf>
    <xf numFmtId="178" fontId="5" fillId="0" borderId="30" xfId="42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10" xfId="0" applyNumberFormat="1" applyFont="1" applyFill="1" applyBorder="1" applyAlignment="1" quotePrefix="1">
      <alignment horizontal="right"/>
    </xf>
    <xf numFmtId="37" fontId="5" fillId="0" borderId="31" xfId="0" applyNumberFormat="1" applyFont="1" applyFill="1" applyBorder="1" applyAlignment="1">
      <alignment/>
    </xf>
    <xf numFmtId="178" fontId="5" fillId="0" borderId="25" xfId="42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>
      <alignment/>
    </xf>
    <xf numFmtId="0" fontId="5" fillId="0" borderId="32" xfId="0" applyNumberFormat="1" applyFont="1" applyFill="1" applyBorder="1" applyAlignment="1">
      <alignment/>
    </xf>
    <xf numFmtId="0" fontId="1" fillId="0" borderId="28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5" fillId="0" borderId="33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0" fontId="5" fillId="0" borderId="33" xfId="0" applyNumberFormat="1" applyFont="1" applyFill="1" applyBorder="1" applyAlignment="1">
      <alignment/>
    </xf>
    <xf numFmtId="37" fontId="5" fillId="0" borderId="33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5" fillId="0" borderId="3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43" fontId="5" fillId="0" borderId="0" xfId="42" applyFont="1" applyFill="1" applyAlignment="1">
      <alignment/>
    </xf>
    <xf numFmtId="0" fontId="5" fillId="0" borderId="0" xfId="0" applyNumberFormat="1" applyFont="1" applyFill="1" applyAlignment="1">
      <alignment/>
    </xf>
    <xf numFmtId="0" fontId="9" fillId="0" borderId="32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0" fontId="9" fillId="0" borderId="28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9" fillId="0" borderId="28" xfId="0" applyNumberFormat="1" applyFont="1" applyFill="1" applyBorder="1" applyAlignment="1" quotePrefix="1">
      <alignment/>
    </xf>
    <xf numFmtId="0" fontId="9" fillId="0" borderId="35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41" fontId="5" fillId="0" borderId="3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20" xfId="0" applyNumberFormat="1" applyFont="1" applyFill="1" applyBorder="1" applyAlignment="1">
      <alignment/>
    </xf>
    <xf numFmtId="41" fontId="1" fillId="0" borderId="18" xfId="0" applyNumberFormat="1" applyFont="1" applyFill="1" applyBorder="1" applyAlignment="1">
      <alignment/>
    </xf>
    <xf numFmtId="41" fontId="5" fillId="0" borderId="18" xfId="0" applyNumberFormat="1" applyFont="1" applyFill="1" applyBorder="1" applyAlignment="1">
      <alignment/>
    </xf>
    <xf numFmtId="41" fontId="5" fillId="0" borderId="10" xfId="42" applyNumberFormat="1" applyFont="1" applyFill="1" applyBorder="1" applyAlignment="1">
      <alignment horizontal="right"/>
    </xf>
    <xf numFmtId="41" fontId="1" fillId="0" borderId="34" xfId="0" applyNumberFormat="1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9" fillId="0" borderId="34" xfId="0" applyNumberFormat="1" applyFont="1" applyFill="1" applyBorder="1" applyAlignment="1">
      <alignment/>
    </xf>
    <xf numFmtId="0" fontId="1" fillId="0" borderId="36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5" fillId="0" borderId="29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/>
    </xf>
    <xf numFmtId="0" fontId="5" fillId="0" borderId="37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5" fillId="0" borderId="38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3" fontId="5" fillId="0" borderId="0" xfId="42" applyFont="1" applyFill="1" applyAlignment="1">
      <alignment/>
    </xf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/>
    </xf>
    <xf numFmtId="0" fontId="5" fillId="0" borderId="39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1" fillId="0" borderId="32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178" fontId="5" fillId="0" borderId="10" xfId="42" applyNumberFormat="1" applyFont="1" applyFill="1" applyBorder="1" applyAlignment="1" quotePrefix="1">
      <alignment horizontal="right"/>
    </xf>
    <xf numFmtId="0" fontId="5" fillId="0" borderId="26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43" fontId="5" fillId="0" borderId="10" xfId="42" applyFont="1" applyFill="1" applyBorder="1" applyAlignment="1">
      <alignment/>
    </xf>
    <xf numFmtId="178" fontId="1" fillId="0" borderId="41" xfId="42" applyNumberFormat="1" applyFont="1" applyFill="1" applyBorder="1" applyAlignment="1">
      <alignment/>
    </xf>
    <xf numFmtId="178" fontId="5" fillId="0" borderId="41" xfId="42" applyNumberFormat="1" applyFont="1" applyFill="1" applyBorder="1" applyAlignment="1">
      <alignment/>
    </xf>
    <xf numFmtId="178" fontId="1" fillId="0" borderId="11" xfId="42" applyNumberFormat="1" applyFont="1" applyFill="1" applyBorder="1" applyAlignment="1">
      <alignment/>
    </xf>
    <xf numFmtId="178" fontId="5" fillId="0" borderId="16" xfId="42" applyNumberFormat="1" applyFont="1" applyFill="1" applyBorder="1" applyAlignment="1">
      <alignment/>
    </xf>
    <xf numFmtId="178" fontId="5" fillId="0" borderId="15" xfId="42" applyNumberFormat="1" applyFont="1" applyFill="1" applyBorder="1" applyAlignment="1">
      <alignment/>
    </xf>
    <xf numFmtId="178" fontId="5" fillId="0" borderId="11" xfId="42" applyNumberFormat="1" applyFont="1" applyFill="1" applyBorder="1" applyAlignment="1">
      <alignment/>
    </xf>
    <xf numFmtId="178" fontId="1" fillId="0" borderId="16" xfId="42" applyNumberFormat="1" applyFont="1" applyFill="1" applyBorder="1" applyAlignment="1">
      <alignment/>
    </xf>
    <xf numFmtId="178" fontId="5" fillId="0" borderId="15" xfId="42" applyNumberFormat="1" applyFont="1" applyFill="1" applyBorder="1" applyAlignment="1">
      <alignment/>
    </xf>
    <xf numFmtId="178" fontId="1" fillId="0" borderId="11" xfId="42" applyNumberFormat="1" applyFont="1" applyFill="1" applyBorder="1" applyAlignment="1">
      <alignment/>
    </xf>
    <xf numFmtId="178" fontId="9" fillId="0" borderId="42" xfId="42" applyNumberFormat="1" applyFont="1" applyFill="1" applyBorder="1" applyAlignment="1">
      <alignment/>
    </xf>
    <xf numFmtId="178" fontId="1" fillId="0" borderId="33" xfId="42" applyNumberFormat="1" applyFont="1" applyFill="1" applyBorder="1" applyAlignment="1">
      <alignment/>
    </xf>
    <xf numFmtId="178" fontId="5" fillId="0" borderId="33" xfId="42" applyNumberFormat="1" applyFont="1" applyFill="1" applyBorder="1" applyAlignment="1">
      <alignment/>
    </xf>
    <xf numFmtId="178" fontId="1" fillId="0" borderId="10" xfId="42" applyNumberFormat="1" applyFont="1" applyFill="1" applyBorder="1" applyAlignment="1">
      <alignment/>
    </xf>
    <xf numFmtId="178" fontId="5" fillId="0" borderId="20" xfId="42" applyNumberFormat="1" applyFont="1" applyFill="1" applyBorder="1" applyAlignment="1">
      <alignment/>
    </xf>
    <xf numFmtId="178" fontId="5" fillId="0" borderId="18" xfId="42" applyNumberFormat="1" applyFont="1" applyFill="1" applyBorder="1" applyAlignment="1">
      <alignment/>
    </xf>
    <xf numFmtId="178" fontId="5" fillId="0" borderId="10" xfId="42" applyNumberFormat="1" applyFont="1" applyFill="1" applyBorder="1" applyAlignment="1">
      <alignment/>
    </xf>
    <xf numFmtId="178" fontId="1" fillId="0" borderId="20" xfId="42" applyNumberFormat="1" applyFont="1" applyFill="1" applyBorder="1" applyAlignment="1">
      <alignment/>
    </xf>
    <xf numFmtId="178" fontId="5" fillId="0" borderId="18" xfId="42" applyNumberFormat="1" applyFont="1" applyFill="1" applyBorder="1" applyAlignment="1">
      <alignment/>
    </xf>
    <xf numFmtId="178" fontId="1" fillId="0" borderId="10" xfId="42" applyNumberFormat="1" applyFont="1" applyFill="1" applyBorder="1" applyAlignment="1">
      <alignment/>
    </xf>
    <xf numFmtId="178" fontId="9" fillId="0" borderId="34" xfId="0" applyNumberFormat="1" applyFont="1" applyFill="1" applyBorder="1" applyAlignment="1">
      <alignment/>
    </xf>
    <xf numFmtId="43" fontId="1" fillId="0" borderId="43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178" fontId="5" fillId="0" borderId="0" xfId="42" applyNumberFormat="1" applyFont="1" applyFill="1" applyAlignment="1">
      <alignment/>
    </xf>
    <xf numFmtId="43" fontId="1" fillId="0" borderId="43" xfId="0" applyNumberFormat="1" applyFont="1" applyFill="1" applyBorder="1" applyAlignment="1">
      <alignment horizontal="center"/>
    </xf>
    <xf numFmtId="43" fontId="5" fillId="0" borderId="30" xfId="42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11</xdr:row>
      <xdr:rowOff>104775</xdr:rowOff>
    </xdr:from>
    <xdr:to>
      <xdr:col>2</xdr:col>
      <xdr:colOff>676275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286250" y="22193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11</xdr:row>
      <xdr:rowOff>114300</xdr:rowOff>
    </xdr:from>
    <xdr:to>
      <xdr:col>10</xdr:col>
      <xdr:colOff>581025</xdr:colOff>
      <xdr:row>11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325100" y="22288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11</xdr:row>
      <xdr:rowOff>104775</xdr:rowOff>
    </xdr:from>
    <xdr:to>
      <xdr:col>4</xdr:col>
      <xdr:colOff>285750</xdr:colOff>
      <xdr:row>11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4286250" y="22193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43</xdr:row>
      <xdr:rowOff>104775</xdr:rowOff>
    </xdr:from>
    <xdr:to>
      <xdr:col>2</xdr:col>
      <xdr:colOff>676275</xdr:colOff>
      <xdr:row>43</xdr:row>
      <xdr:rowOff>104775</xdr:rowOff>
    </xdr:to>
    <xdr:sp>
      <xdr:nvSpPr>
        <xdr:cNvPr id="4" name="Line 1"/>
        <xdr:cNvSpPr>
          <a:spLocks/>
        </xdr:cNvSpPr>
      </xdr:nvSpPr>
      <xdr:spPr>
        <a:xfrm flipH="1">
          <a:off x="4286250" y="8382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43</xdr:row>
      <xdr:rowOff>104775</xdr:rowOff>
    </xdr:from>
    <xdr:to>
      <xdr:col>2</xdr:col>
      <xdr:colOff>676275</xdr:colOff>
      <xdr:row>43</xdr:row>
      <xdr:rowOff>104775</xdr:rowOff>
    </xdr:to>
    <xdr:sp>
      <xdr:nvSpPr>
        <xdr:cNvPr id="5" name="Line 14"/>
        <xdr:cNvSpPr>
          <a:spLocks/>
        </xdr:cNvSpPr>
      </xdr:nvSpPr>
      <xdr:spPr>
        <a:xfrm flipH="1">
          <a:off x="4286250" y="8382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43</xdr:row>
      <xdr:rowOff>104775</xdr:rowOff>
    </xdr:from>
    <xdr:to>
      <xdr:col>2</xdr:col>
      <xdr:colOff>676275</xdr:colOff>
      <xdr:row>43</xdr:row>
      <xdr:rowOff>104775</xdr:rowOff>
    </xdr:to>
    <xdr:sp>
      <xdr:nvSpPr>
        <xdr:cNvPr id="6" name="Line 1"/>
        <xdr:cNvSpPr>
          <a:spLocks/>
        </xdr:cNvSpPr>
      </xdr:nvSpPr>
      <xdr:spPr>
        <a:xfrm flipH="1">
          <a:off x="4286250" y="8382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43</xdr:row>
      <xdr:rowOff>104775</xdr:rowOff>
    </xdr:from>
    <xdr:to>
      <xdr:col>2</xdr:col>
      <xdr:colOff>676275</xdr:colOff>
      <xdr:row>43</xdr:row>
      <xdr:rowOff>104775</xdr:rowOff>
    </xdr:to>
    <xdr:sp>
      <xdr:nvSpPr>
        <xdr:cNvPr id="7" name="Line 1"/>
        <xdr:cNvSpPr>
          <a:spLocks/>
        </xdr:cNvSpPr>
      </xdr:nvSpPr>
      <xdr:spPr>
        <a:xfrm flipH="1">
          <a:off x="4286250" y="83820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647700</xdr:colOff>
      <xdr:row>43</xdr:row>
      <xdr:rowOff>114300</xdr:rowOff>
    </xdr:from>
    <xdr:to>
      <xdr:col>10</xdr:col>
      <xdr:colOff>581025</xdr:colOff>
      <xdr:row>43</xdr:row>
      <xdr:rowOff>114300</xdr:rowOff>
    </xdr:to>
    <xdr:sp>
      <xdr:nvSpPr>
        <xdr:cNvPr id="8" name="Line 2"/>
        <xdr:cNvSpPr>
          <a:spLocks/>
        </xdr:cNvSpPr>
      </xdr:nvSpPr>
      <xdr:spPr>
        <a:xfrm>
          <a:off x="10325100" y="83915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43</xdr:row>
      <xdr:rowOff>104775</xdr:rowOff>
    </xdr:from>
    <xdr:to>
      <xdr:col>4</xdr:col>
      <xdr:colOff>285750</xdr:colOff>
      <xdr:row>43</xdr:row>
      <xdr:rowOff>104775</xdr:rowOff>
    </xdr:to>
    <xdr:sp>
      <xdr:nvSpPr>
        <xdr:cNvPr id="9" name="Line 14"/>
        <xdr:cNvSpPr>
          <a:spLocks/>
        </xdr:cNvSpPr>
      </xdr:nvSpPr>
      <xdr:spPr>
        <a:xfrm flipH="1">
          <a:off x="4286250" y="8382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0"/>
  <sheetViews>
    <sheetView showOutlineSymbols="0" zoomScaleSheetLayoutView="100" zoomScalePageLayoutView="0" workbookViewId="0" topLeftCell="A10">
      <selection activeCell="E52" sqref="E52"/>
    </sheetView>
  </sheetViews>
  <sheetFormatPr defaultColWidth="9.6640625" defaultRowHeight="15"/>
  <cols>
    <col min="1" max="1" width="2.88671875" style="14" customWidth="1"/>
    <col min="2" max="2" width="40.77734375" style="14" customWidth="1"/>
    <col min="3" max="6" width="18.77734375" style="14" customWidth="1"/>
    <col min="7" max="7" width="3.3359375" style="14" customWidth="1"/>
    <col min="8" max="8" width="12.6640625" style="14" customWidth="1"/>
    <col min="9" max="13" width="13.6640625" style="14" customWidth="1"/>
    <col min="14" max="16384" width="9.6640625" style="14" customWidth="1"/>
  </cols>
  <sheetData>
    <row r="1" spans="1:7" ht="12.75">
      <c r="A1" s="122"/>
      <c r="G1" s="122"/>
    </row>
    <row r="2" spans="1:7" ht="13.5" thickBot="1">
      <c r="A2" s="122"/>
      <c r="B2" s="145" t="s">
        <v>23</v>
      </c>
      <c r="G2" s="122"/>
    </row>
    <row r="3" spans="1:7" ht="12.75">
      <c r="A3" s="122"/>
      <c r="B3" s="55"/>
      <c r="C3" s="56"/>
      <c r="D3" s="57"/>
      <c r="E3" s="57"/>
      <c r="F3" s="146"/>
      <c r="G3" s="122"/>
    </row>
    <row r="4" spans="1:7" ht="12.75">
      <c r="A4" s="122"/>
      <c r="B4" s="58" t="s">
        <v>0</v>
      </c>
      <c r="D4" s="59"/>
      <c r="E4" s="59"/>
      <c r="F4" s="147"/>
      <c r="G4" s="122"/>
    </row>
    <row r="5" spans="1:7" ht="13.5" thickBot="1">
      <c r="A5" s="122"/>
      <c r="B5" s="60" t="s">
        <v>1</v>
      </c>
      <c r="C5" s="61"/>
      <c r="D5" s="61"/>
      <c r="E5" s="61"/>
      <c r="F5" s="148"/>
      <c r="G5" s="122"/>
    </row>
    <row r="6" spans="1:7" ht="12.75">
      <c r="A6" s="122"/>
      <c r="B6" s="58"/>
      <c r="C6" s="18"/>
      <c r="D6" s="18"/>
      <c r="E6" s="56"/>
      <c r="F6" s="147"/>
      <c r="G6" s="122"/>
    </row>
    <row r="7" spans="1:7" ht="12.75">
      <c r="A7" s="122"/>
      <c r="B7" s="62" t="s">
        <v>128</v>
      </c>
      <c r="C7" s="18"/>
      <c r="D7" s="18"/>
      <c r="E7" s="18"/>
      <c r="F7" s="147"/>
      <c r="G7" s="122"/>
    </row>
    <row r="8" spans="1:7" ht="12.75">
      <c r="A8" s="122"/>
      <c r="B8" s="62" t="s">
        <v>133</v>
      </c>
      <c r="E8" s="18"/>
      <c r="F8" s="147"/>
      <c r="G8" s="122"/>
    </row>
    <row r="9" spans="1:7" ht="13.5" thickBot="1">
      <c r="A9" s="122"/>
      <c r="B9" s="62" t="s">
        <v>2</v>
      </c>
      <c r="C9" s="63"/>
      <c r="D9" s="63"/>
      <c r="E9" s="63"/>
      <c r="F9" s="152"/>
      <c r="G9" s="122"/>
    </row>
    <row r="10" spans="1:7" ht="12.75">
      <c r="A10" s="122"/>
      <c r="B10" s="153"/>
      <c r="C10" s="64"/>
      <c r="D10" s="65"/>
      <c r="E10" s="66"/>
      <c r="F10" s="149"/>
      <c r="G10" s="122"/>
    </row>
    <row r="11" spans="1:7" ht="12.75">
      <c r="A11" s="154"/>
      <c r="B11" s="154"/>
      <c r="C11" s="67">
        <v>2011</v>
      </c>
      <c r="D11" s="68">
        <v>2010</v>
      </c>
      <c r="E11" s="69">
        <v>2011</v>
      </c>
      <c r="F11" s="67">
        <v>2010</v>
      </c>
      <c r="G11" s="122"/>
    </row>
    <row r="12" spans="1:7" ht="12.75">
      <c r="A12" s="122"/>
      <c r="B12" s="36"/>
      <c r="C12" s="70" t="s">
        <v>24</v>
      </c>
      <c r="D12" s="70" t="s">
        <v>115</v>
      </c>
      <c r="E12" s="70" t="s">
        <v>24</v>
      </c>
      <c r="F12" s="67" t="s">
        <v>115</v>
      </c>
      <c r="G12" s="122"/>
    </row>
    <row r="13" spans="1:7" ht="12.75">
      <c r="A13" s="122"/>
      <c r="B13" s="36"/>
      <c r="C13" s="70" t="s">
        <v>25</v>
      </c>
      <c r="D13" s="70" t="s">
        <v>25</v>
      </c>
      <c r="E13" s="70" t="s">
        <v>71</v>
      </c>
      <c r="F13" s="67" t="s">
        <v>71</v>
      </c>
      <c r="G13" s="122"/>
    </row>
    <row r="14" spans="1:7" ht="12.75">
      <c r="A14" s="122"/>
      <c r="B14" s="36"/>
      <c r="C14" s="71">
        <v>40816</v>
      </c>
      <c r="D14" s="71">
        <v>40451</v>
      </c>
      <c r="E14" s="71">
        <v>40816</v>
      </c>
      <c r="F14" s="72">
        <v>40451</v>
      </c>
      <c r="G14" s="122"/>
    </row>
    <row r="15" spans="1:7" ht="12.75">
      <c r="A15" s="122"/>
      <c r="B15" s="36"/>
      <c r="C15" s="71" t="s">
        <v>99</v>
      </c>
      <c r="D15" s="71" t="s">
        <v>113</v>
      </c>
      <c r="E15" s="71" t="s">
        <v>99</v>
      </c>
      <c r="F15" s="72" t="s">
        <v>113</v>
      </c>
      <c r="G15" s="122"/>
    </row>
    <row r="16" spans="1:7" ht="13.5" thickBot="1">
      <c r="A16" s="122"/>
      <c r="B16" s="36"/>
      <c r="C16" s="70" t="s">
        <v>26</v>
      </c>
      <c r="D16" s="70" t="s">
        <v>26</v>
      </c>
      <c r="E16" s="70" t="s">
        <v>26</v>
      </c>
      <c r="F16" s="73" t="s">
        <v>26</v>
      </c>
      <c r="G16" s="122"/>
    </row>
    <row r="17" spans="1:7" ht="12.75">
      <c r="A17" s="122"/>
      <c r="B17" s="34"/>
      <c r="C17" s="34"/>
      <c r="D17" s="34"/>
      <c r="E17" s="34"/>
      <c r="F17" s="79"/>
      <c r="G17" s="122"/>
    </row>
    <row r="18" spans="1:7" ht="12.75">
      <c r="A18" s="122"/>
      <c r="B18" s="36" t="s">
        <v>15</v>
      </c>
      <c r="C18" s="74">
        <f>E18-283694</f>
        <v>117642</v>
      </c>
      <c r="D18" s="74">
        <v>137249</v>
      </c>
      <c r="E18" s="74">
        <v>401336</v>
      </c>
      <c r="F18" s="75">
        <v>401950</v>
      </c>
      <c r="G18" s="122"/>
    </row>
    <row r="19" spans="1:7" ht="12.75">
      <c r="A19" s="122"/>
      <c r="B19" s="36"/>
      <c r="C19" s="74"/>
      <c r="D19" s="5"/>
      <c r="E19" s="74"/>
      <c r="F19" s="75"/>
      <c r="G19" s="122"/>
    </row>
    <row r="20" spans="1:7" ht="12.75">
      <c r="A20" s="122"/>
      <c r="B20" s="36" t="s">
        <v>16</v>
      </c>
      <c r="C20" s="74">
        <f>E20--212366</f>
        <v>-84147</v>
      </c>
      <c r="D20" s="74">
        <v>-98312</v>
      </c>
      <c r="E20" s="74">
        <v>-296513</v>
      </c>
      <c r="F20" s="75">
        <v>-294985</v>
      </c>
      <c r="G20" s="122"/>
    </row>
    <row r="21" spans="1:7" ht="13.5" thickBot="1">
      <c r="A21" s="122"/>
      <c r="B21" s="150"/>
      <c r="C21" s="76"/>
      <c r="D21" s="76"/>
      <c r="E21" s="76"/>
      <c r="F21" s="77"/>
      <c r="G21" s="122"/>
    </row>
    <row r="22" spans="1:7" ht="13.5" thickBot="1">
      <c r="A22" s="122"/>
      <c r="B22" s="141" t="s">
        <v>17</v>
      </c>
      <c r="C22" s="78">
        <f>SUM(C18:C20)</f>
        <v>33495</v>
      </c>
      <c r="D22" s="78">
        <f>SUM(D18:D20)</f>
        <v>38937</v>
      </c>
      <c r="E22" s="78">
        <f>SUM(E18:E20)</f>
        <v>104823</v>
      </c>
      <c r="F22" s="80">
        <f>SUM(F18:F20)</f>
        <v>106965</v>
      </c>
      <c r="G22" s="122"/>
    </row>
    <row r="23" spans="1:7" ht="12.75">
      <c r="A23" s="122"/>
      <c r="B23" s="112"/>
      <c r="C23" s="113"/>
      <c r="D23" s="113"/>
      <c r="E23" s="113"/>
      <c r="F23" s="5"/>
      <c r="G23" s="122"/>
    </row>
    <row r="24" spans="1:7" ht="12.75">
      <c r="A24" s="122"/>
      <c r="B24" s="79" t="s">
        <v>18</v>
      </c>
      <c r="C24" s="5">
        <f>E24-1403</f>
        <v>368</v>
      </c>
      <c r="D24" s="5">
        <v>51</v>
      </c>
      <c r="E24" s="5">
        <v>1771</v>
      </c>
      <c r="F24" s="5">
        <v>3231</v>
      </c>
      <c r="G24" s="122"/>
    </row>
    <row r="25" spans="1:7" ht="12.75">
      <c r="A25" s="122"/>
      <c r="B25" s="79"/>
      <c r="C25" s="5"/>
      <c r="D25" s="5"/>
      <c r="E25" s="5"/>
      <c r="F25" s="5"/>
      <c r="G25" s="122"/>
    </row>
    <row r="26" spans="1:7" ht="12.75">
      <c r="A26" s="122"/>
      <c r="B26" s="79" t="s">
        <v>19</v>
      </c>
      <c r="C26" s="5">
        <f>E26--53610</f>
        <v>-24028</v>
      </c>
      <c r="D26" s="5">
        <v>-24848</v>
      </c>
      <c r="E26" s="5">
        <v>-77638</v>
      </c>
      <c r="F26" s="5">
        <v>-74148</v>
      </c>
      <c r="G26" s="122"/>
    </row>
    <row r="27" spans="1:7" ht="12.75">
      <c r="A27" s="122"/>
      <c r="B27" s="79"/>
      <c r="C27" s="5"/>
      <c r="D27" s="5"/>
      <c r="E27" s="5"/>
      <c r="F27" s="5"/>
      <c r="G27" s="122"/>
    </row>
    <row r="28" spans="1:7" ht="12.75">
      <c r="A28" s="122"/>
      <c r="B28" s="79" t="s">
        <v>20</v>
      </c>
      <c r="C28" s="5">
        <f>E28--16743</f>
        <v>-9382</v>
      </c>
      <c r="D28" s="5">
        <v>-9227</v>
      </c>
      <c r="E28" s="5">
        <v>-26125</v>
      </c>
      <c r="F28" s="5">
        <v>-24427</v>
      </c>
      <c r="G28" s="122"/>
    </row>
    <row r="29" spans="1:7" ht="12.75">
      <c r="A29" s="122"/>
      <c r="B29" s="79"/>
      <c r="C29" s="5"/>
      <c r="D29" s="5"/>
      <c r="E29" s="5"/>
      <c r="F29" s="5"/>
      <c r="G29" s="122"/>
    </row>
    <row r="30" spans="1:7" ht="12.75">
      <c r="A30" s="122"/>
      <c r="B30" s="79" t="s">
        <v>139</v>
      </c>
      <c r="C30" s="5">
        <f>E30-3394</f>
        <v>-120</v>
      </c>
      <c r="D30" s="5">
        <v>-3659</v>
      </c>
      <c r="E30" s="5">
        <v>3274</v>
      </c>
      <c r="F30" s="5">
        <v>-2146</v>
      </c>
      <c r="G30" s="122"/>
    </row>
    <row r="31" spans="1:7" ht="13.5" thickBot="1">
      <c r="A31" s="122"/>
      <c r="B31" s="79"/>
      <c r="C31" s="5"/>
      <c r="D31" s="5"/>
      <c r="E31" s="5"/>
      <c r="F31" s="5"/>
      <c r="G31" s="122"/>
    </row>
    <row r="32" spans="1:7" ht="13.5" thickBot="1">
      <c r="A32" s="122"/>
      <c r="B32" s="110" t="s">
        <v>123</v>
      </c>
      <c r="C32" s="111">
        <f>SUM(C22:C30)</f>
        <v>333</v>
      </c>
      <c r="D32" s="111">
        <f>SUM(D22:D30)</f>
        <v>1254</v>
      </c>
      <c r="E32" s="111">
        <f>SUM(E22:E31)</f>
        <v>6105</v>
      </c>
      <c r="F32" s="80">
        <f>SUM(F22:F30)</f>
        <v>9475</v>
      </c>
      <c r="G32" s="122"/>
    </row>
    <row r="33" spans="1:7" ht="12.75">
      <c r="A33" s="122"/>
      <c r="B33" s="112"/>
      <c r="C33" s="113"/>
      <c r="D33" s="113"/>
      <c r="E33" s="113"/>
      <c r="F33" s="5"/>
      <c r="G33" s="122"/>
    </row>
    <row r="34" spans="1:7" ht="12.75">
      <c r="A34" s="122"/>
      <c r="B34" s="79" t="s">
        <v>21</v>
      </c>
      <c r="C34" s="5"/>
      <c r="D34" s="5"/>
      <c r="E34" s="5"/>
      <c r="F34" s="5"/>
      <c r="G34" s="122"/>
    </row>
    <row r="35" spans="1:7" ht="12.75">
      <c r="A35" s="122"/>
      <c r="B35" s="79" t="s">
        <v>75</v>
      </c>
      <c r="C35" s="5">
        <f>E35--1033</f>
        <v>-572</v>
      </c>
      <c r="D35" s="5">
        <v>-531</v>
      </c>
      <c r="E35" s="5">
        <v>-1605</v>
      </c>
      <c r="F35" s="5">
        <v>-1803</v>
      </c>
      <c r="G35" s="122"/>
    </row>
    <row r="36" spans="1:7" ht="12.75">
      <c r="A36" s="122"/>
      <c r="B36" s="79" t="s">
        <v>22</v>
      </c>
      <c r="C36" s="5">
        <f>E36--306</f>
        <v>-2</v>
      </c>
      <c r="D36" s="5">
        <v>286</v>
      </c>
      <c r="E36" s="5">
        <v>-308</v>
      </c>
      <c r="F36" s="5">
        <v>-3</v>
      </c>
      <c r="G36" s="122"/>
    </row>
    <row r="37" spans="1:7" ht="13.5" thickBot="1">
      <c r="A37" s="122"/>
      <c r="B37" s="79"/>
      <c r="C37" s="5"/>
      <c r="D37" s="5"/>
      <c r="E37" s="5"/>
      <c r="F37" s="5"/>
      <c r="G37" s="122"/>
    </row>
    <row r="38" spans="1:7" ht="13.5" thickBot="1">
      <c r="A38" s="122"/>
      <c r="B38" s="155" t="s">
        <v>137</v>
      </c>
      <c r="C38" s="80">
        <f>SUM(C32:C36)</f>
        <v>-241</v>
      </c>
      <c r="D38" s="80">
        <f>SUM(D32:D36)</f>
        <v>1009</v>
      </c>
      <c r="E38" s="80">
        <f>SUM(E32:E36)</f>
        <v>4192</v>
      </c>
      <c r="F38" s="80">
        <f>SUM(F32:F36)</f>
        <v>7669</v>
      </c>
      <c r="G38" s="122"/>
    </row>
    <row r="39" spans="1:7" ht="12.75">
      <c r="A39" s="122"/>
      <c r="B39" s="79"/>
      <c r="C39" s="5"/>
      <c r="D39" s="5"/>
      <c r="E39" s="5"/>
      <c r="F39" s="5"/>
      <c r="G39" s="122"/>
    </row>
    <row r="40" spans="1:7" ht="12.75">
      <c r="A40" s="122"/>
      <c r="B40" s="79" t="s">
        <v>55</v>
      </c>
      <c r="C40" s="5"/>
      <c r="D40" s="5"/>
      <c r="E40" s="5"/>
      <c r="F40" s="5"/>
      <c r="G40" s="122"/>
    </row>
    <row r="41" spans="1:7" ht="12.75">
      <c r="A41" s="122"/>
      <c r="B41" s="79"/>
      <c r="C41" s="5"/>
      <c r="D41" s="5"/>
      <c r="E41" s="5"/>
      <c r="F41" s="5"/>
      <c r="G41" s="122"/>
    </row>
    <row r="42" spans="1:7" ht="12.75">
      <c r="A42" s="122"/>
      <c r="B42" s="79" t="s">
        <v>108</v>
      </c>
      <c r="C42" s="5">
        <f>E42-3849</f>
        <v>-429</v>
      </c>
      <c r="D42" s="5">
        <v>807</v>
      </c>
      <c r="E42" s="5">
        <f>E45-E43</f>
        <v>3420</v>
      </c>
      <c r="F42" s="5">
        <v>7121</v>
      </c>
      <c r="G42" s="122"/>
    </row>
    <row r="43" spans="1:7" ht="12.75">
      <c r="A43" s="122"/>
      <c r="B43" s="79" t="s">
        <v>119</v>
      </c>
      <c r="C43" s="6">
        <f>E43-584</f>
        <v>188</v>
      </c>
      <c r="D43" s="6">
        <v>202</v>
      </c>
      <c r="E43" s="6">
        <v>772</v>
      </c>
      <c r="F43" s="6">
        <v>548</v>
      </c>
      <c r="G43" s="122"/>
    </row>
    <row r="44" spans="1:7" ht="13.5" thickBot="1">
      <c r="A44" s="122"/>
      <c r="B44" s="79"/>
      <c r="C44" s="5"/>
      <c r="D44" s="5"/>
      <c r="E44" s="5"/>
      <c r="F44" s="5"/>
      <c r="G44" s="122"/>
    </row>
    <row r="45" spans="1:7" ht="13.5" thickBot="1">
      <c r="A45" s="122"/>
      <c r="B45" s="105" t="s">
        <v>138</v>
      </c>
      <c r="C45" s="111">
        <f>C38</f>
        <v>-241</v>
      </c>
      <c r="D45" s="111">
        <f>SUM(D42:D44)</f>
        <v>1009</v>
      </c>
      <c r="E45" s="111">
        <f>E38</f>
        <v>4192</v>
      </c>
      <c r="F45" s="111">
        <f>SUM(F42:F44)</f>
        <v>7669</v>
      </c>
      <c r="G45" s="122"/>
    </row>
    <row r="46" spans="1:7" ht="12.75">
      <c r="A46" s="122"/>
      <c r="B46" s="123"/>
      <c r="C46" s="78"/>
      <c r="D46" s="124"/>
      <c r="E46" s="78"/>
      <c r="F46" s="78"/>
      <c r="G46" s="122"/>
    </row>
    <row r="47" spans="1:7" ht="12.75">
      <c r="A47" s="122"/>
      <c r="B47" s="125" t="s">
        <v>141</v>
      </c>
      <c r="C47" s="93"/>
      <c r="D47" s="126"/>
      <c r="E47" s="93"/>
      <c r="F47" s="93"/>
      <c r="G47" s="122"/>
    </row>
    <row r="48" spans="1:7" ht="12.75">
      <c r="A48" s="122"/>
      <c r="B48" s="125"/>
      <c r="C48" s="93"/>
      <c r="D48" s="126"/>
      <c r="E48" s="93"/>
      <c r="F48" s="93"/>
      <c r="G48" s="122"/>
    </row>
    <row r="49" spans="1:7" ht="13.5" thickBot="1">
      <c r="A49" s="122"/>
      <c r="B49" s="127" t="s">
        <v>101</v>
      </c>
      <c r="C49" s="205">
        <v>-0.15</v>
      </c>
      <c r="D49" s="202">
        <v>0.29</v>
      </c>
      <c r="E49" s="205">
        <v>1.18</v>
      </c>
      <c r="F49" s="202">
        <v>2.74</v>
      </c>
      <c r="G49" s="122"/>
    </row>
    <row r="50" spans="1:7" ht="13.5" thickTop="1">
      <c r="A50" s="122"/>
      <c r="B50" s="125"/>
      <c r="C50" s="203"/>
      <c r="D50" s="106"/>
      <c r="E50" s="203"/>
      <c r="F50" s="106"/>
      <c r="G50" s="122"/>
    </row>
    <row r="51" spans="1:7" ht="13.5" thickBot="1">
      <c r="A51" s="122"/>
      <c r="B51" s="127" t="s">
        <v>102</v>
      </c>
      <c r="C51" s="205">
        <v>-0.15</v>
      </c>
      <c r="D51" s="202">
        <v>0.27</v>
      </c>
      <c r="E51" s="205">
        <v>1.18</v>
      </c>
      <c r="F51" s="202">
        <v>2.54</v>
      </c>
      <c r="G51" s="122"/>
    </row>
    <row r="52" spans="1:7" ht="14.25" thickBot="1" thickTop="1">
      <c r="A52" s="122"/>
      <c r="B52" s="128"/>
      <c r="C52" s="129"/>
      <c r="D52" s="130"/>
      <c r="E52" s="129"/>
      <c r="F52" s="129"/>
      <c r="G52" s="122"/>
    </row>
    <row r="53" spans="1:7" ht="12.75">
      <c r="A53" s="122"/>
      <c r="B53" s="119"/>
      <c r="C53" s="81"/>
      <c r="D53" s="81"/>
      <c r="E53" s="81"/>
      <c r="F53" s="82"/>
      <c r="G53" s="122"/>
    </row>
    <row r="54" spans="1:7" ht="12.75">
      <c r="A54" s="122"/>
      <c r="C54" s="82"/>
      <c r="D54" s="82"/>
      <c r="E54" s="82"/>
      <c r="F54" s="82"/>
      <c r="G54" s="122"/>
    </row>
    <row r="55" spans="1:7" ht="12.75">
      <c r="A55" s="122"/>
      <c r="C55" s="82"/>
      <c r="D55" s="82"/>
      <c r="E55" s="82"/>
      <c r="F55" s="82"/>
      <c r="G55" s="122"/>
    </row>
    <row r="56" spans="1:7" ht="12.75">
      <c r="A56" s="122"/>
      <c r="C56" s="82"/>
      <c r="D56" s="82"/>
      <c r="E56" s="82"/>
      <c r="F56" s="82"/>
      <c r="G56" s="122"/>
    </row>
    <row r="57" spans="1:7" ht="12.75">
      <c r="A57" s="122"/>
      <c r="C57" s="82"/>
      <c r="D57" s="82"/>
      <c r="E57" s="82"/>
      <c r="F57" s="82"/>
      <c r="G57" s="122"/>
    </row>
    <row r="58" spans="1:7" ht="12.75">
      <c r="A58" s="122"/>
      <c r="C58" s="82"/>
      <c r="D58" s="82"/>
      <c r="E58" s="82"/>
      <c r="F58" s="82"/>
      <c r="G58" s="122"/>
    </row>
    <row r="59" spans="1:7" ht="12.75">
      <c r="A59" s="122"/>
      <c r="C59" s="82"/>
      <c r="D59" s="82"/>
      <c r="E59" s="82"/>
      <c r="F59" s="82"/>
      <c r="G59" s="122"/>
    </row>
    <row r="60" spans="3:6" ht="12.75">
      <c r="C60" s="82"/>
      <c r="D60" s="82"/>
      <c r="E60" s="82"/>
      <c r="F60" s="82"/>
    </row>
    <row r="61" spans="3:6" ht="12.75">
      <c r="C61" s="82"/>
      <c r="D61" s="82"/>
      <c r="E61" s="82"/>
      <c r="F61" s="82"/>
    </row>
    <row r="62" spans="3:6" ht="12.75">
      <c r="C62" s="82"/>
      <c r="D62" s="82"/>
      <c r="E62" s="82"/>
      <c r="F62" s="82"/>
    </row>
    <row r="63" spans="3:6" ht="12.75">
      <c r="C63" s="82"/>
      <c r="D63" s="82"/>
      <c r="E63" s="82"/>
      <c r="F63" s="82"/>
    </row>
    <row r="64" spans="3:6" ht="12.75">
      <c r="C64" s="82"/>
      <c r="D64" s="82"/>
      <c r="E64" s="82"/>
      <c r="F64" s="82"/>
    </row>
    <row r="65" spans="3:6" ht="12.75">
      <c r="C65" s="82"/>
      <c r="D65" s="82"/>
      <c r="E65" s="82"/>
      <c r="F65" s="82"/>
    </row>
    <row r="66" spans="3:6" ht="12.75">
      <c r="C66" s="82"/>
      <c r="D66" s="82"/>
      <c r="E66" s="82"/>
      <c r="F66" s="82"/>
    </row>
    <row r="67" spans="3:6" ht="12.75">
      <c r="C67" s="82"/>
      <c r="D67" s="82"/>
      <c r="E67" s="82"/>
      <c r="F67" s="82"/>
    </row>
    <row r="68" spans="3:6" ht="12.75">
      <c r="C68" s="82"/>
      <c r="D68" s="82"/>
      <c r="E68" s="82"/>
      <c r="F68" s="82"/>
    </row>
    <row r="69" spans="3:6" ht="12.75">
      <c r="C69" s="82"/>
      <c r="D69" s="82"/>
      <c r="E69" s="82"/>
      <c r="F69" s="82"/>
    </row>
    <row r="70" spans="3:6" ht="12.75">
      <c r="C70" s="82"/>
      <c r="D70" s="82"/>
      <c r="E70" s="82"/>
      <c r="F70" s="82"/>
    </row>
    <row r="71" spans="3:6" ht="12.75">
      <c r="C71" s="82"/>
      <c r="D71" s="82"/>
      <c r="E71" s="82"/>
      <c r="F71" s="82"/>
    </row>
    <row r="72" spans="3:6" ht="12.75">
      <c r="C72" s="82"/>
      <c r="D72" s="82"/>
      <c r="E72" s="82"/>
      <c r="F72" s="82"/>
    </row>
    <row r="73" spans="3:6" ht="12.75">
      <c r="C73" s="82"/>
      <c r="D73" s="82"/>
      <c r="E73" s="82"/>
      <c r="F73" s="82"/>
    </row>
    <row r="74" spans="3:6" ht="12.75">
      <c r="C74" s="82"/>
      <c r="D74" s="82"/>
      <c r="E74" s="82"/>
      <c r="F74" s="82"/>
    </row>
    <row r="75" spans="3:6" ht="12.75">
      <c r="C75" s="82"/>
      <c r="D75" s="82"/>
      <c r="E75" s="82"/>
      <c r="F75" s="82"/>
    </row>
    <row r="76" spans="3:6" ht="12.75">
      <c r="C76" s="82"/>
      <c r="D76" s="82"/>
      <c r="E76" s="82"/>
      <c r="F76" s="82"/>
    </row>
    <row r="77" spans="3:6" ht="12.75">
      <c r="C77" s="82"/>
      <c r="D77" s="82"/>
      <c r="E77" s="82"/>
      <c r="F77" s="82"/>
    </row>
    <row r="78" spans="3:6" ht="12.75">
      <c r="C78" s="82"/>
      <c r="D78" s="82"/>
      <c r="E78" s="82"/>
      <c r="F78" s="82"/>
    </row>
    <row r="79" spans="3:6" ht="12.75">
      <c r="C79" s="82"/>
      <c r="D79" s="82"/>
      <c r="E79" s="82"/>
      <c r="F79" s="82"/>
    </row>
    <row r="80" spans="3:6" ht="12.75">
      <c r="C80" s="82"/>
      <c r="D80" s="82"/>
      <c r="E80" s="82"/>
      <c r="F80" s="82"/>
    </row>
    <row r="81" spans="3:6" ht="12.75">
      <c r="C81" s="82"/>
      <c r="D81" s="82"/>
      <c r="E81" s="82"/>
      <c r="F81" s="82"/>
    </row>
    <row r="82" spans="3:6" ht="12.75">
      <c r="C82" s="82"/>
      <c r="D82" s="82"/>
      <c r="E82" s="82"/>
      <c r="F82" s="82"/>
    </row>
    <row r="83" spans="3:6" ht="12.75">
      <c r="C83" s="82"/>
      <c r="D83" s="82"/>
      <c r="E83" s="82"/>
      <c r="F83" s="82"/>
    </row>
    <row r="84" spans="3:6" ht="12.75">
      <c r="C84" s="82"/>
      <c r="D84" s="82"/>
      <c r="E84" s="82"/>
      <c r="F84" s="82"/>
    </row>
    <row r="85" spans="3:6" ht="12.75">
      <c r="C85" s="82"/>
      <c r="D85" s="82"/>
      <c r="E85" s="82"/>
      <c r="F85" s="82"/>
    </row>
    <row r="86" spans="3:6" ht="12.75">
      <c r="C86" s="82"/>
      <c r="D86" s="82"/>
      <c r="E86" s="82"/>
      <c r="F86" s="82"/>
    </row>
    <row r="87" spans="3:6" ht="12.75">
      <c r="C87" s="82"/>
      <c r="D87" s="82"/>
      <c r="E87" s="82"/>
      <c r="F87" s="82"/>
    </row>
    <row r="88" spans="3:6" ht="12.75">
      <c r="C88" s="82"/>
      <c r="D88" s="82"/>
      <c r="E88" s="82"/>
      <c r="F88" s="82"/>
    </row>
    <row r="89" spans="3:6" ht="12.75">
      <c r="C89" s="82"/>
      <c r="D89" s="82"/>
      <c r="E89" s="82"/>
      <c r="F89" s="82"/>
    </row>
    <row r="90" spans="3:6" ht="12.75">
      <c r="C90" s="82"/>
      <c r="D90" s="82"/>
      <c r="E90" s="82"/>
      <c r="F90" s="82"/>
    </row>
    <row r="91" spans="3:6" ht="12.75">
      <c r="C91" s="82"/>
      <c r="D91" s="82"/>
      <c r="E91" s="82"/>
      <c r="F91" s="82"/>
    </row>
    <row r="92" spans="3:6" ht="12.75">
      <c r="C92" s="82"/>
      <c r="D92" s="82"/>
      <c r="E92" s="82"/>
      <c r="F92" s="82"/>
    </row>
    <row r="93" spans="3:6" ht="12.75">
      <c r="C93" s="82"/>
      <c r="D93" s="82"/>
      <c r="E93" s="82"/>
      <c r="F93" s="82"/>
    </row>
    <row r="94" spans="3:6" ht="12.75">
      <c r="C94" s="82"/>
      <c r="D94" s="82"/>
      <c r="E94" s="82"/>
      <c r="F94" s="82"/>
    </row>
    <row r="95" spans="3:6" ht="12.75">
      <c r="C95" s="82"/>
      <c r="D95" s="82"/>
      <c r="E95" s="82"/>
      <c r="F95" s="82"/>
    </row>
    <row r="96" spans="3:6" ht="12.75">
      <c r="C96" s="82"/>
      <c r="D96" s="82"/>
      <c r="E96" s="82"/>
      <c r="F96" s="82"/>
    </row>
    <row r="97" spans="3:6" ht="12.75">
      <c r="C97" s="82"/>
      <c r="D97" s="82"/>
      <c r="E97" s="82"/>
      <c r="F97" s="82"/>
    </row>
    <row r="98" spans="3:6" ht="12.75">
      <c r="C98" s="82"/>
      <c r="D98" s="82"/>
      <c r="E98" s="82"/>
      <c r="F98" s="82"/>
    </row>
    <row r="99" spans="3:6" ht="12.75">
      <c r="C99" s="82"/>
      <c r="D99" s="82"/>
      <c r="E99" s="82"/>
      <c r="F99" s="82"/>
    </row>
    <row r="100" spans="3:6" ht="12.75">
      <c r="C100" s="82"/>
      <c r="D100" s="82"/>
      <c r="E100" s="82"/>
      <c r="F100" s="82"/>
    </row>
    <row r="101" spans="3:6" ht="12.75">
      <c r="C101" s="82"/>
      <c r="D101" s="82"/>
      <c r="E101" s="82"/>
      <c r="F101" s="82"/>
    </row>
    <row r="102" spans="3:6" ht="12.75">
      <c r="C102" s="82"/>
      <c r="D102" s="82"/>
      <c r="E102" s="82"/>
      <c r="F102" s="82"/>
    </row>
    <row r="103" spans="3:6" ht="12.75">
      <c r="C103" s="82"/>
      <c r="D103" s="82"/>
      <c r="E103" s="82"/>
      <c r="F103" s="82"/>
    </row>
    <row r="104" spans="3:6" ht="12.75">
      <c r="C104" s="82"/>
      <c r="D104" s="82"/>
      <c r="E104" s="82"/>
      <c r="F104" s="82"/>
    </row>
    <row r="105" spans="3:6" ht="12.75">
      <c r="C105" s="82"/>
      <c r="D105" s="82"/>
      <c r="E105" s="82"/>
      <c r="F105" s="82"/>
    </row>
    <row r="106" spans="3:6" ht="12.75">
      <c r="C106" s="82"/>
      <c r="D106" s="82"/>
      <c r="E106" s="82"/>
      <c r="F106" s="82"/>
    </row>
    <row r="107" spans="3:6" ht="12.75">
      <c r="C107" s="82"/>
      <c r="D107" s="82"/>
      <c r="E107" s="82"/>
      <c r="F107" s="82"/>
    </row>
    <row r="108" spans="3:6" ht="12.75">
      <c r="C108" s="82"/>
      <c r="D108" s="82"/>
      <c r="E108" s="82"/>
      <c r="F108" s="82"/>
    </row>
    <row r="109" spans="3:6" ht="12.75">
      <c r="C109" s="82"/>
      <c r="D109" s="82"/>
      <c r="E109" s="82"/>
      <c r="F109" s="82"/>
    </row>
    <row r="110" spans="3:6" ht="12.75">
      <c r="C110" s="82"/>
      <c r="D110" s="82"/>
      <c r="E110" s="82"/>
      <c r="F110" s="82"/>
    </row>
    <row r="111" spans="3:6" ht="12.75">
      <c r="C111" s="82"/>
      <c r="D111" s="82"/>
      <c r="E111" s="82"/>
      <c r="F111" s="82"/>
    </row>
    <row r="112" spans="3:6" ht="12.75">
      <c r="C112" s="82"/>
      <c r="D112" s="82"/>
      <c r="E112" s="82"/>
      <c r="F112" s="82"/>
    </row>
    <row r="113" spans="3:6" ht="12.75">
      <c r="C113" s="82"/>
      <c r="D113" s="82"/>
      <c r="E113" s="82"/>
      <c r="F113" s="82"/>
    </row>
    <row r="114" spans="3:6" ht="12.75">
      <c r="C114" s="82"/>
      <c r="D114" s="82"/>
      <c r="E114" s="82"/>
      <c r="F114" s="82"/>
    </row>
    <row r="115" spans="3:6" ht="12.75">
      <c r="C115" s="82"/>
      <c r="D115" s="82"/>
      <c r="E115" s="82"/>
      <c r="F115" s="82"/>
    </row>
    <row r="116" spans="3:6" ht="12.75">
      <c r="C116" s="82"/>
      <c r="D116" s="82"/>
      <c r="E116" s="82"/>
      <c r="F116" s="82"/>
    </row>
    <row r="117" spans="3:6" ht="12.75">
      <c r="C117" s="82"/>
      <c r="D117" s="82"/>
      <c r="E117" s="82"/>
      <c r="F117" s="82"/>
    </row>
    <row r="118" spans="3:6" ht="12.75">
      <c r="C118" s="82"/>
      <c r="D118" s="82"/>
      <c r="E118" s="82"/>
      <c r="F118" s="82"/>
    </row>
    <row r="119" spans="3:6" ht="12.75">
      <c r="C119" s="82"/>
      <c r="D119" s="82"/>
      <c r="E119" s="82"/>
      <c r="F119" s="82"/>
    </row>
    <row r="120" spans="3:6" ht="12.75">
      <c r="C120" s="82"/>
      <c r="D120" s="82"/>
      <c r="E120" s="82"/>
      <c r="F120" s="82"/>
    </row>
    <row r="121" spans="3:6" ht="12.75">
      <c r="C121" s="82"/>
      <c r="D121" s="82"/>
      <c r="E121" s="82"/>
      <c r="F121" s="82"/>
    </row>
    <row r="122" spans="3:6" ht="12.75">
      <c r="C122" s="82"/>
      <c r="D122" s="82"/>
      <c r="E122" s="82"/>
      <c r="F122" s="82"/>
    </row>
    <row r="123" spans="3:6" ht="12.75">
      <c r="C123" s="82"/>
      <c r="D123" s="82"/>
      <c r="E123" s="82"/>
      <c r="F123" s="82"/>
    </row>
    <row r="124" spans="3:6" ht="12.75">
      <c r="C124" s="82"/>
      <c r="D124" s="82"/>
      <c r="E124" s="82"/>
      <c r="F124" s="82"/>
    </row>
    <row r="125" spans="3:6" ht="12.75">
      <c r="C125" s="82"/>
      <c r="D125" s="82"/>
      <c r="E125" s="82"/>
      <c r="F125" s="82"/>
    </row>
    <row r="126" spans="3:6" ht="12.75">
      <c r="C126" s="82"/>
      <c r="D126" s="82"/>
      <c r="E126" s="82"/>
      <c r="F126" s="82"/>
    </row>
    <row r="127" spans="3:6" ht="12.75">
      <c r="C127" s="82"/>
      <c r="D127" s="82"/>
      <c r="E127" s="82"/>
      <c r="F127" s="82"/>
    </row>
    <row r="128" spans="3:6" ht="12.75">
      <c r="C128" s="82"/>
      <c r="D128" s="82"/>
      <c r="E128" s="82"/>
      <c r="F128" s="82"/>
    </row>
    <row r="129" spans="3:6" ht="12.75">
      <c r="C129" s="82"/>
      <c r="D129" s="82"/>
      <c r="E129" s="82"/>
      <c r="F129" s="82"/>
    </row>
    <row r="130" spans="3:6" ht="12.75">
      <c r="C130" s="82"/>
      <c r="D130" s="82"/>
      <c r="E130" s="82"/>
      <c r="F130" s="82"/>
    </row>
    <row r="131" spans="3:6" ht="12.75">
      <c r="C131" s="82"/>
      <c r="D131" s="82"/>
      <c r="E131" s="82"/>
      <c r="F131" s="82"/>
    </row>
    <row r="132" spans="3:6" ht="12.75">
      <c r="C132" s="82"/>
      <c r="D132" s="82"/>
      <c r="E132" s="82"/>
      <c r="F132" s="82"/>
    </row>
    <row r="133" spans="3:6" ht="12.75">
      <c r="C133" s="82"/>
      <c r="D133" s="82"/>
      <c r="E133" s="82"/>
      <c r="F133" s="82"/>
    </row>
    <row r="134" spans="3:6" ht="12.75">
      <c r="C134" s="82"/>
      <c r="D134" s="82"/>
      <c r="E134" s="82"/>
      <c r="F134" s="82"/>
    </row>
    <row r="135" spans="3:6" ht="12.75">
      <c r="C135" s="82"/>
      <c r="D135" s="82"/>
      <c r="E135" s="82"/>
      <c r="F135" s="82"/>
    </row>
    <row r="136" spans="3:6" ht="12.75">
      <c r="C136" s="82"/>
      <c r="D136" s="82"/>
      <c r="E136" s="82"/>
      <c r="F136" s="82"/>
    </row>
    <row r="137" spans="3:6" ht="12.75">
      <c r="C137" s="82"/>
      <c r="D137" s="82"/>
      <c r="E137" s="82"/>
      <c r="F137" s="82"/>
    </row>
    <row r="138" spans="3:6" ht="12.75">
      <c r="C138" s="82"/>
      <c r="D138" s="82"/>
      <c r="E138" s="82"/>
      <c r="F138" s="82"/>
    </row>
    <row r="139" spans="3:6" ht="12.75">
      <c r="C139" s="82"/>
      <c r="D139" s="82"/>
      <c r="E139" s="82"/>
      <c r="F139" s="82"/>
    </row>
    <row r="140" spans="3:6" ht="12.75">
      <c r="C140" s="82"/>
      <c r="D140" s="82"/>
      <c r="E140" s="82"/>
      <c r="F140" s="82"/>
    </row>
    <row r="141" spans="3:6" ht="12.75">
      <c r="C141" s="82"/>
      <c r="D141" s="82"/>
      <c r="E141" s="82"/>
      <c r="F141" s="82"/>
    </row>
    <row r="142" spans="3:6" ht="12.75">
      <c r="C142" s="82"/>
      <c r="D142" s="82"/>
      <c r="E142" s="82"/>
      <c r="F142" s="82"/>
    </row>
    <row r="143" spans="3:6" ht="12.75">
      <c r="C143" s="82"/>
      <c r="D143" s="82"/>
      <c r="E143" s="82"/>
      <c r="F143" s="82"/>
    </row>
    <row r="144" spans="3:6" ht="12.75">
      <c r="C144" s="82"/>
      <c r="D144" s="82"/>
      <c r="E144" s="82"/>
      <c r="F144" s="82"/>
    </row>
    <row r="145" spans="3:6" ht="12.75">
      <c r="C145" s="82"/>
      <c r="D145" s="82"/>
      <c r="E145" s="82"/>
      <c r="F145" s="82"/>
    </row>
    <row r="146" spans="3:6" ht="12.75">
      <c r="C146" s="82"/>
      <c r="D146" s="82"/>
      <c r="E146" s="82"/>
      <c r="F146" s="82"/>
    </row>
    <row r="147" spans="3:6" ht="12.75">
      <c r="C147" s="82"/>
      <c r="D147" s="82"/>
      <c r="E147" s="82"/>
      <c r="F147" s="82"/>
    </row>
    <row r="148" spans="3:6" ht="12.75">
      <c r="C148" s="82"/>
      <c r="D148" s="82"/>
      <c r="E148" s="82"/>
      <c r="F148" s="82"/>
    </row>
    <row r="149" spans="3:6" ht="12.75">
      <c r="C149" s="82"/>
      <c r="D149" s="82"/>
      <c r="E149" s="82"/>
      <c r="F149" s="82"/>
    </row>
    <row r="150" spans="3:6" ht="12.75">
      <c r="C150" s="82"/>
      <c r="D150" s="82"/>
      <c r="E150" s="82"/>
      <c r="F150" s="82"/>
    </row>
    <row r="151" spans="3:6" ht="12.75">
      <c r="C151" s="82"/>
      <c r="D151" s="82"/>
      <c r="E151" s="82"/>
      <c r="F151" s="82"/>
    </row>
    <row r="152" spans="3:6" ht="12.75">
      <c r="C152" s="82"/>
      <c r="D152" s="82"/>
      <c r="E152" s="82"/>
      <c r="F152" s="82"/>
    </row>
    <row r="153" spans="3:6" ht="12.75">
      <c r="C153" s="82"/>
      <c r="D153" s="82"/>
      <c r="E153" s="82"/>
      <c r="F153" s="82"/>
    </row>
    <row r="154" spans="3:6" ht="12.75">
      <c r="C154" s="82"/>
      <c r="D154" s="82"/>
      <c r="E154" s="82"/>
      <c r="F154" s="82"/>
    </row>
    <row r="155" spans="3:6" ht="12.75">
      <c r="C155" s="82"/>
      <c r="D155" s="82"/>
      <c r="E155" s="82"/>
      <c r="F155" s="82"/>
    </row>
    <row r="156" spans="3:6" ht="12.75">
      <c r="C156" s="82"/>
      <c r="D156" s="82"/>
      <c r="E156" s="82"/>
      <c r="F156" s="82"/>
    </row>
    <row r="157" spans="3:6" ht="12.75">
      <c r="C157" s="82"/>
      <c r="D157" s="82"/>
      <c r="E157" s="82"/>
      <c r="F157" s="82"/>
    </row>
    <row r="158" spans="3:6" ht="12.75">
      <c r="C158" s="82"/>
      <c r="D158" s="82"/>
      <c r="E158" s="82"/>
      <c r="F158" s="82"/>
    </row>
    <row r="159" spans="3:6" ht="12.75">
      <c r="C159" s="82"/>
      <c r="D159" s="82"/>
      <c r="E159" s="82"/>
      <c r="F159" s="82"/>
    </row>
    <row r="160" spans="3:6" ht="12.75">
      <c r="C160" s="82"/>
      <c r="D160" s="82"/>
      <c r="E160" s="82"/>
      <c r="F160" s="82"/>
    </row>
    <row r="161" spans="3:6" ht="12.75">
      <c r="C161" s="82"/>
      <c r="D161" s="82"/>
      <c r="E161" s="82"/>
      <c r="F161" s="82"/>
    </row>
    <row r="162" spans="3:6" ht="12.75">
      <c r="C162" s="82"/>
      <c r="D162" s="82"/>
      <c r="E162" s="82"/>
      <c r="F162" s="82"/>
    </row>
    <row r="163" spans="3:6" ht="12.75">
      <c r="C163" s="82"/>
      <c r="D163" s="82"/>
      <c r="E163" s="82"/>
      <c r="F163" s="82"/>
    </row>
    <row r="164" spans="3:6" ht="12.75">
      <c r="C164" s="82"/>
      <c r="D164" s="82"/>
      <c r="E164" s="82"/>
      <c r="F164" s="82"/>
    </row>
    <row r="165" spans="3:6" ht="12.75">
      <c r="C165" s="82"/>
      <c r="D165" s="82"/>
      <c r="E165" s="82"/>
      <c r="F165" s="82"/>
    </row>
    <row r="166" spans="3:6" ht="12.75">
      <c r="C166" s="82"/>
      <c r="D166" s="82"/>
      <c r="E166" s="82"/>
      <c r="F166" s="82"/>
    </row>
    <row r="167" spans="3:6" ht="12.75">
      <c r="C167" s="82"/>
      <c r="D167" s="82"/>
      <c r="E167" s="82"/>
      <c r="F167" s="82"/>
    </row>
    <row r="168" spans="3:6" ht="12.75">
      <c r="C168" s="82"/>
      <c r="D168" s="82"/>
      <c r="E168" s="82"/>
      <c r="F168" s="82"/>
    </row>
    <row r="169" spans="3:6" ht="12.75">
      <c r="C169" s="82"/>
      <c r="D169" s="82"/>
      <c r="E169" s="82"/>
      <c r="F169" s="82"/>
    </row>
    <row r="170" spans="3:6" ht="12.75">
      <c r="C170" s="82"/>
      <c r="D170" s="82"/>
      <c r="E170" s="82"/>
      <c r="F170" s="82"/>
    </row>
    <row r="171" spans="3:6" ht="12.75">
      <c r="C171" s="82"/>
      <c r="D171" s="82"/>
      <c r="E171" s="82"/>
      <c r="F171" s="82"/>
    </row>
    <row r="172" spans="3:6" ht="12.75">
      <c r="C172" s="82"/>
      <c r="D172" s="82"/>
      <c r="E172" s="82"/>
      <c r="F172" s="82"/>
    </row>
    <row r="173" spans="3:6" ht="12.75">
      <c r="C173" s="82"/>
      <c r="D173" s="82"/>
      <c r="E173" s="82"/>
      <c r="F173" s="82"/>
    </row>
    <row r="174" spans="3:6" ht="12.75">
      <c r="C174" s="82"/>
      <c r="D174" s="82"/>
      <c r="E174" s="82"/>
      <c r="F174" s="82"/>
    </row>
    <row r="175" spans="3:6" ht="12.75">
      <c r="C175" s="82"/>
      <c r="D175" s="82"/>
      <c r="E175" s="82"/>
      <c r="F175" s="82"/>
    </row>
    <row r="176" spans="3:6" ht="12.75">
      <c r="C176" s="82"/>
      <c r="D176" s="82"/>
      <c r="E176" s="82"/>
      <c r="F176" s="82"/>
    </row>
    <row r="177" spans="3:6" ht="12.75">
      <c r="C177" s="82"/>
      <c r="D177" s="82"/>
      <c r="E177" s="82"/>
      <c r="F177" s="82"/>
    </row>
    <row r="178" spans="3:6" ht="12.75">
      <c r="C178" s="82"/>
      <c r="D178" s="82"/>
      <c r="E178" s="82"/>
      <c r="F178" s="82"/>
    </row>
    <row r="179" spans="3:6" ht="12.75">
      <c r="C179" s="82"/>
      <c r="D179" s="82"/>
      <c r="E179" s="82"/>
      <c r="F179" s="82"/>
    </row>
    <row r="180" spans="3:6" ht="12.75">
      <c r="C180" s="82"/>
      <c r="D180" s="82"/>
      <c r="E180" s="82"/>
      <c r="F180" s="82"/>
    </row>
    <row r="181" spans="3:6" ht="12.75">
      <c r="C181" s="82"/>
      <c r="D181" s="82"/>
      <c r="E181" s="82"/>
      <c r="F181" s="82"/>
    </row>
    <row r="182" spans="3:6" ht="12.75">
      <c r="C182" s="82"/>
      <c r="D182" s="82"/>
      <c r="E182" s="82"/>
      <c r="F182" s="82"/>
    </row>
    <row r="183" spans="3:6" ht="12.75">
      <c r="C183" s="82"/>
      <c r="D183" s="82"/>
      <c r="E183" s="82"/>
      <c r="F183" s="82"/>
    </row>
    <row r="184" spans="3:6" ht="12.75">
      <c r="C184" s="82"/>
      <c r="D184" s="82"/>
      <c r="E184" s="82"/>
      <c r="F184" s="82"/>
    </row>
    <row r="185" spans="3:6" ht="12.75">
      <c r="C185" s="82"/>
      <c r="D185" s="82"/>
      <c r="E185" s="82"/>
      <c r="F185" s="82"/>
    </row>
    <row r="186" spans="3:6" ht="12.75">
      <c r="C186" s="82"/>
      <c r="D186" s="82"/>
      <c r="E186" s="82"/>
      <c r="F186" s="82"/>
    </row>
    <row r="187" spans="3:6" ht="12.75">
      <c r="C187" s="82"/>
      <c r="D187" s="82"/>
      <c r="E187" s="82"/>
      <c r="F187" s="82"/>
    </row>
    <row r="188" spans="3:6" ht="12.75">
      <c r="C188" s="82"/>
      <c r="D188" s="82"/>
      <c r="E188" s="82"/>
      <c r="F188" s="82"/>
    </row>
    <row r="189" spans="3:6" ht="12.75">
      <c r="C189" s="82"/>
      <c r="D189" s="82"/>
      <c r="E189" s="82"/>
      <c r="F189" s="82"/>
    </row>
    <row r="190" spans="3:6" ht="12.75">
      <c r="C190" s="82"/>
      <c r="D190" s="82"/>
      <c r="E190" s="82"/>
      <c r="F190" s="82"/>
    </row>
    <row r="191" spans="3:6" ht="12.75">
      <c r="C191" s="82"/>
      <c r="D191" s="82"/>
      <c r="E191" s="82"/>
      <c r="F191" s="82"/>
    </row>
    <row r="192" spans="3:6" ht="12.75">
      <c r="C192" s="82"/>
      <c r="D192" s="82"/>
      <c r="E192" s="82"/>
      <c r="F192" s="82"/>
    </row>
    <row r="193" spans="3:6" ht="12.75">
      <c r="C193" s="82"/>
      <c r="D193" s="82"/>
      <c r="E193" s="82"/>
      <c r="F193" s="82"/>
    </row>
    <row r="194" spans="3:6" ht="12.75">
      <c r="C194" s="82"/>
      <c r="D194" s="82"/>
      <c r="E194" s="82"/>
      <c r="F194" s="82"/>
    </row>
    <row r="195" spans="3:6" ht="12.75">
      <c r="C195" s="82"/>
      <c r="D195" s="82"/>
      <c r="E195" s="82"/>
      <c r="F195" s="82"/>
    </row>
    <row r="196" spans="3:6" ht="12.75">
      <c r="C196" s="82"/>
      <c r="D196" s="82"/>
      <c r="E196" s="82"/>
      <c r="F196" s="82"/>
    </row>
    <row r="197" spans="3:6" ht="12.75">
      <c r="C197" s="82"/>
      <c r="D197" s="82"/>
      <c r="E197" s="82"/>
      <c r="F197" s="82"/>
    </row>
    <row r="198" spans="3:6" ht="12.75">
      <c r="C198" s="82"/>
      <c r="D198" s="82"/>
      <c r="E198" s="82"/>
      <c r="F198" s="82"/>
    </row>
    <row r="199" spans="3:6" ht="12.75">
      <c r="C199" s="82"/>
      <c r="D199" s="82"/>
      <c r="E199" s="82"/>
      <c r="F199" s="82"/>
    </row>
    <row r="200" spans="3:6" ht="12.75">
      <c r="C200" s="82"/>
      <c r="D200" s="82"/>
      <c r="E200" s="82"/>
      <c r="F200" s="82"/>
    </row>
    <row r="201" spans="3:6" ht="12.75">
      <c r="C201" s="82"/>
      <c r="D201" s="82"/>
      <c r="E201" s="82"/>
      <c r="F201" s="82"/>
    </row>
    <row r="202" spans="3:6" ht="12.75">
      <c r="C202" s="82"/>
      <c r="D202" s="82"/>
      <c r="E202" s="82"/>
      <c r="F202" s="82"/>
    </row>
    <row r="203" spans="3:6" ht="12.75">
      <c r="C203" s="82"/>
      <c r="D203" s="82"/>
      <c r="E203" s="82"/>
      <c r="F203" s="82"/>
    </row>
    <row r="204" spans="3:6" ht="12.75">
      <c r="C204" s="82"/>
      <c r="D204" s="82"/>
      <c r="E204" s="82"/>
      <c r="F204" s="82"/>
    </row>
    <row r="205" spans="3:6" ht="12.75">
      <c r="C205" s="82"/>
      <c r="D205" s="82"/>
      <c r="E205" s="82"/>
      <c r="F205" s="82"/>
    </row>
    <row r="206" spans="3:6" ht="12.75">
      <c r="C206" s="82"/>
      <c r="D206" s="82"/>
      <c r="E206" s="82"/>
      <c r="F206" s="82"/>
    </row>
    <row r="207" spans="3:6" ht="12.75">
      <c r="C207" s="82"/>
      <c r="D207" s="82"/>
      <c r="E207" s="82"/>
      <c r="F207" s="82"/>
    </row>
    <row r="208" spans="3:6" ht="12.75">
      <c r="C208" s="82"/>
      <c r="D208" s="82"/>
      <c r="E208" s="82"/>
      <c r="F208" s="82"/>
    </row>
    <row r="209" spans="3:6" ht="12.75">
      <c r="C209" s="82"/>
      <c r="D209" s="82"/>
      <c r="E209" s="82"/>
      <c r="F209" s="82"/>
    </row>
    <row r="210" spans="3:6" ht="12.75">
      <c r="C210" s="82"/>
      <c r="D210" s="82"/>
      <c r="E210" s="82"/>
      <c r="F210" s="82"/>
    </row>
    <row r="211" spans="3:6" ht="12.75">
      <c r="C211" s="82"/>
      <c r="D211" s="82"/>
      <c r="E211" s="82"/>
      <c r="F211" s="82"/>
    </row>
    <row r="212" spans="3:6" ht="12.75">
      <c r="C212" s="82"/>
      <c r="D212" s="82"/>
      <c r="E212" s="82"/>
      <c r="F212" s="82"/>
    </row>
    <row r="213" spans="3:6" ht="12.75">
      <c r="C213" s="82"/>
      <c r="D213" s="82"/>
      <c r="E213" s="82"/>
      <c r="F213" s="82"/>
    </row>
    <row r="214" spans="3:6" ht="12.75">
      <c r="C214" s="82"/>
      <c r="D214" s="82"/>
      <c r="E214" s="82"/>
      <c r="F214" s="82"/>
    </row>
    <row r="215" spans="3:6" ht="12.75">
      <c r="C215" s="82"/>
      <c r="D215" s="82"/>
      <c r="E215" s="82"/>
      <c r="F215" s="82"/>
    </row>
    <row r="216" spans="3:6" ht="12.75">
      <c r="C216" s="82"/>
      <c r="D216" s="82"/>
      <c r="E216" s="82"/>
      <c r="F216" s="82"/>
    </row>
    <row r="217" spans="3:6" ht="12.75">
      <c r="C217" s="82"/>
      <c r="D217" s="82"/>
      <c r="E217" s="82"/>
      <c r="F217" s="82"/>
    </row>
    <row r="218" spans="3:6" ht="12.75">
      <c r="C218" s="82"/>
      <c r="D218" s="82"/>
      <c r="E218" s="82"/>
      <c r="F218" s="82"/>
    </row>
    <row r="219" spans="3:6" ht="12.75">
      <c r="C219" s="82"/>
      <c r="D219" s="82"/>
      <c r="E219" s="82"/>
      <c r="F219" s="82"/>
    </row>
    <row r="220" spans="3:6" ht="12.75">
      <c r="C220" s="82"/>
      <c r="D220" s="82"/>
      <c r="E220" s="82"/>
      <c r="F220" s="82"/>
    </row>
    <row r="221" spans="3:6" ht="12.75">
      <c r="C221" s="82"/>
      <c r="D221" s="82"/>
      <c r="E221" s="82"/>
      <c r="F221" s="82"/>
    </row>
    <row r="222" spans="3:6" ht="12.75">
      <c r="C222" s="82"/>
      <c r="D222" s="82"/>
      <c r="E222" s="82"/>
      <c r="F222" s="82"/>
    </row>
    <row r="223" spans="3:6" ht="12.75">
      <c r="C223" s="82"/>
      <c r="D223" s="82"/>
      <c r="E223" s="82"/>
      <c r="F223" s="82"/>
    </row>
    <row r="224" spans="3:6" ht="12.75">
      <c r="C224" s="82"/>
      <c r="D224" s="82"/>
      <c r="E224" s="82"/>
      <c r="F224" s="82"/>
    </row>
    <row r="225" spans="3:6" ht="12.75">
      <c r="C225" s="82"/>
      <c r="D225" s="82"/>
      <c r="E225" s="82"/>
      <c r="F225" s="82"/>
    </row>
    <row r="226" spans="3:6" ht="12.75">
      <c r="C226" s="82"/>
      <c r="D226" s="82"/>
      <c r="E226" s="82"/>
      <c r="F226" s="82"/>
    </row>
    <row r="227" spans="3:6" ht="12.75">
      <c r="C227" s="82"/>
      <c r="D227" s="82"/>
      <c r="E227" s="82"/>
      <c r="F227" s="82"/>
    </row>
    <row r="228" spans="3:6" ht="12.75">
      <c r="C228" s="82"/>
      <c r="D228" s="82"/>
      <c r="E228" s="82"/>
      <c r="F228" s="82"/>
    </row>
    <row r="229" spans="3:6" ht="12.75">
      <c r="C229" s="82"/>
      <c r="D229" s="82"/>
      <c r="E229" s="82"/>
      <c r="F229" s="82"/>
    </row>
    <row r="230" spans="3:6" ht="12.75">
      <c r="C230" s="82"/>
      <c r="D230" s="82"/>
      <c r="E230" s="82"/>
      <c r="F230" s="82"/>
    </row>
    <row r="231" spans="3:6" ht="12.75">
      <c r="C231" s="82"/>
      <c r="D231" s="82"/>
      <c r="E231" s="82"/>
      <c r="F231" s="82"/>
    </row>
    <row r="232" spans="3:6" ht="12.75">
      <c r="C232" s="82"/>
      <c r="D232" s="82"/>
      <c r="E232" s="82"/>
      <c r="F232" s="82"/>
    </row>
    <row r="233" spans="3:6" ht="12.75">
      <c r="C233" s="82"/>
      <c r="D233" s="82"/>
      <c r="E233" s="82"/>
      <c r="F233" s="82"/>
    </row>
    <row r="234" spans="3:6" ht="12.75">
      <c r="C234" s="82"/>
      <c r="D234" s="82"/>
      <c r="E234" s="82"/>
      <c r="F234" s="82"/>
    </row>
    <row r="235" spans="3:6" ht="12.75">
      <c r="C235" s="82"/>
      <c r="D235" s="82"/>
      <c r="E235" s="82"/>
      <c r="F235" s="82"/>
    </row>
    <row r="236" spans="3:6" ht="12.75">
      <c r="C236" s="82"/>
      <c r="D236" s="82"/>
      <c r="E236" s="82"/>
      <c r="F236" s="82"/>
    </row>
    <row r="237" spans="3:6" ht="12.75">
      <c r="C237" s="82"/>
      <c r="D237" s="82"/>
      <c r="E237" s="82"/>
      <c r="F237" s="82"/>
    </row>
    <row r="238" spans="3:6" ht="12.75">
      <c r="C238" s="82"/>
      <c r="D238" s="82"/>
      <c r="E238" s="82"/>
      <c r="F238" s="82"/>
    </row>
    <row r="239" spans="3:6" ht="12.75">
      <c r="C239" s="82"/>
      <c r="D239" s="82"/>
      <c r="E239" s="82"/>
      <c r="F239" s="82"/>
    </row>
    <row r="240" spans="3:6" ht="12.75">
      <c r="C240" s="82"/>
      <c r="D240" s="82"/>
      <c r="E240" s="82"/>
      <c r="F240" s="82"/>
    </row>
    <row r="241" spans="3:6" ht="12.75">
      <c r="C241" s="82"/>
      <c r="D241" s="82"/>
      <c r="E241" s="82"/>
      <c r="F241" s="82"/>
    </row>
    <row r="242" spans="3:6" ht="12.75">
      <c r="C242" s="82"/>
      <c r="D242" s="82"/>
      <c r="E242" s="82"/>
      <c r="F242" s="82"/>
    </row>
    <row r="243" spans="3:6" ht="12.75">
      <c r="C243" s="82"/>
      <c r="D243" s="82"/>
      <c r="E243" s="82"/>
      <c r="F243" s="82"/>
    </row>
    <row r="244" spans="3:6" ht="12.75">
      <c r="C244" s="82"/>
      <c r="D244" s="82"/>
      <c r="E244" s="82"/>
      <c r="F244" s="82"/>
    </row>
    <row r="245" spans="3:6" ht="12.75">
      <c r="C245" s="82"/>
      <c r="D245" s="82"/>
      <c r="E245" s="82"/>
      <c r="F245" s="82"/>
    </row>
    <row r="246" spans="3:6" ht="12.75">
      <c r="C246" s="82"/>
      <c r="D246" s="82"/>
      <c r="E246" s="82"/>
      <c r="F246" s="82"/>
    </row>
    <row r="247" spans="3:6" ht="12.75">
      <c r="C247" s="82"/>
      <c r="D247" s="82"/>
      <c r="E247" s="82"/>
      <c r="F247" s="82"/>
    </row>
    <row r="248" spans="3:6" ht="12.75">
      <c r="C248" s="82"/>
      <c r="D248" s="82"/>
      <c r="E248" s="82"/>
      <c r="F248" s="82"/>
    </row>
    <row r="249" spans="3:6" ht="12.75">
      <c r="C249" s="82"/>
      <c r="D249" s="82"/>
      <c r="E249" s="82"/>
      <c r="F249" s="82"/>
    </row>
    <row r="250" spans="3:6" ht="12.75">
      <c r="C250" s="82"/>
      <c r="D250" s="82"/>
      <c r="E250" s="82"/>
      <c r="F250" s="82"/>
    </row>
    <row r="251" spans="3:6" ht="12.75">
      <c r="C251" s="82"/>
      <c r="D251" s="82"/>
      <c r="E251" s="82"/>
      <c r="F251" s="82"/>
    </row>
    <row r="252" spans="3:6" ht="12.75">
      <c r="C252" s="82"/>
      <c r="D252" s="82"/>
      <c r="E252" s="82"/>
      <c r="F252" s="82"/>
    </row>
    <row r="253" spans="3:6" ht="12.75">
      <c r="C253" s="82"/>
      <c r="D253" s="82"/>
      <c r="E253" s="82"/>
      <c r="F253" s="82"/>
    </row>
    <row r="254" spans="3:6" ht="12.75">
      <c r="C254" s="82"/>
      <c r="D254" s="82"/>
      <c r="E254" s="82"/>
      <c r="F254" s="82"/>
    </row>
    <row r="255" spans="3:6" ht="12.75">
      <c r="C255" s="82"/>
      <c r="D255" s="82"/>
      <c r="E255" s="82"/>
      <c r="F255" s="82"/>
    </row>
    <row r="256" spans="3:6" ht="12.75">
      <c r="C256" s="82"/>
      <c r="D256" s="82"/>
      <c r="E256" s="82"/>
      <c r="F256" s="82"/>
    </row>
    <row r="257" spans="3:6" ht="12.75">
      <c r="C257" s="82"/>
      <c r="D257" s="82"/>
      <c r="E257" s="82"/>
      <c r="F257" s="82"/>
    </row>
    <row r="258" spans="3:6" ht="12.75">
      <c r="C258" s="82"/>
      <c r="D258" s="82"/>
      <c r="E258" s="82"/>
      <c r="F258" s="82"/>
    </row>
    <row r="259" spans="3:6" ht="12.75">
      <c r="C259" s="82"/>
      <c r="D259" s="82"/>
      <c r="E259" s="82"/>
      <c r="F259" s="82"/>
    </row>
    <row r="260" spans="3:6" ht="12.75">
      <c r="C260" s="82"/>
      <c r="D260" s="82"/>
      <c r="E260" s="82"/>
      <c r="F260" s="82"/>
    </row>
    <row r="261" spans="3:6" ht="12.75">
      <c r="C261" s="82"/>
      <c r="D261" s="82"/>
      <c r="E261" s="82"/>
      <c r="F261" s="82"/>
    </row>
    <row r="262" spans="3:6" ht="12.75">
      <c r="C262" s="82"/>
      <c r="D262" s="82"/>
      <c r="E262" s="82"/>
      <c r="F262" s="82"/>
    </row>
    <row r="263" spans="3:6" ht="12.75">
      <c r="C263" s="82"/>
      <c r="D263" s="82"/>
      <c r="E263" s="82"/>
      <c r="F263" s="82"/>
    </row>
    <row r="264" spans="3:6" ht="12.75">
      <c r="C264" s="82"/>
      <c r="D264" s="82"/>
      <c r="E264" s="82"/>
      <c r="F264" s="82"/>
    </row>
    <row r="265" spans="3:6" ht="12.75">
      <c r="C265" s="82"/>
      <c r="D265" s="82"/>
      <c r="E265" s="82"/>
      <c r="F265" s="82"/>
    </row>
    <row r="266" spans="3:6" ht="12.75">
      <c r="C266" s="82"/>
      <c r="D266" s="82"/>
      <c r="E266" s="82"/>
      <c r="F266" s="82"/>
    </row>
    <row r="267" spans="3:6" ht="12.75">
      <c r="C267" s="82"/>
      <c r="D267" s="82"/>
      <c r="E267" s="82"/>
      <c r="F267" s="82"/>
    </row>
    <row r="268" spans="3:6" ht="12.75">
      <c r="C268" s="82"/>
      <c r="D268" s="82"/>
      <c r="E268" s="82"/>
      <c r="F268" s="82"/>
    </row>
    <row r="269" spans="3:6" ht="12.75">
      <c r="C269" s="82"/>
      <c r="D269" s="82"/>
      <c r="E269" s="82"/>
      <c r="F269" s="82"/>
    </row>
    <row r="270" spans="3:6" ht="12.75">
      <c r="C270" s="82"/>
      <c r="D270" s="82"/>
      <c r="E270" s="82"/>
      <c r="F270" s="82"/>
    </row>
    <row r="271" spans="3:6" ht="12.75">
      <c r="C271" s="82"/>
      <c r="D271" s="82"/>
      <c r="E271" s="82"/>
      <c r="F271" s="82"/>
    </row>
    <row r="272" spans="3:6" ht="12.75">
      <c r="C272" s="82"/>
      <c r="D272" s="82"/>
      <c r="E272" s="82"/>
      <c r="F272" s="82"/>
    </row>
    <row r="273" spans="3:6" ht="12.75">
      <c r="C273" s="82"/>
      <c r="D273" s="82"/>
      <c r="E273" s="82"/>
      <c r="F273" s="82"/>
    </row>
    <row r="274" spans="3:6" ht="12.75">
      <c r="C274" s="82"/>
      <c r="D274" s="82"/>
      <c r="E274" s="82"/>
      <c r="F274" s="82"/>
    </row>
    <row r="275" spans="3:6" ht="12.75">
      <c r="C275" s="82"/>
      <c r="D275" s="82"/>
      <c r="E275" s="82"/>
      <c r="F275" s="82"/>
    </row>
    <row r="276" spans="3:6" ht="12.75">
      <c r="C276" s="82"/>
      <c r="D276" s="82"/>
      <c r="E276" s="82"/>
      <c r="F276" s="82"/>
    </row>
    <row r="277" spans="3:6" ht="12.75">
      <c r="C277" s="82"/>
      <c r="D277" s="82"/>
      <c r="E277" s="82"/>
      <c r="F277" s="82"/>
    </row>
    <row r="278" spans="3:6" ht="12.75">
      <c r="C278" s="82"/>
      <c r="D278" s="82"/>
      <c r="E278" s="82"/>
      <c r="F278" s="82"/>
    </row>
    <row r="279" spans="3:6" ht="12.75">
      <c r="C279" s="82"/>
      <c r="D279" s="82"/>
      <c r="E279" s="82"/>
      <c r="F279" s="82"/>
    </row>
    <row r="280" spans="3:6" ht="12.75">
      <c r="C280" s="82"/>
      <c r="D280" s="82"/>
      <c r="E280" s="82"/>
      <c r="F280" s="82"/>
    </row>
    <row r="281" spans="3:6" ht="12.75">
      <c r="C281" s="82"/>
      <c r="D281" s="82"/>
      <c r="E281" s="82"/>
      <c r="F281" s="82"/>
    </row>
    <row r="282" spans="3:6" ht="12.75">
      <c r="C282" s="82"/>
      <c r="D282" s="82"/>
      <c r="E282" s="82"/>
      <c r="F282" s="82"/>
    </row>
    <row r="283" spans="3:6" ht="12.75">
      <c r="C283" s="82"/>
      <c r="D283" s="82"/>
      <c r="E283" s="82"/>
      <c r="F283" s="82"/>
    </row>
    <row r="284" spans="3:6" ht="12.75">
      <c r="C284" s="82"/>
      <c r="D284" s="82"/>
      <c r="E284" s="82"/>
      <c r="F284" s="82"/>
    </row>
    <row r="285" spans="3:6" ht="12.75">
      <c r="C285" s="82"/>
      <c r="D285" s="82"/>
      <c r="E285" s="82"/>
      <c r="F285" s="82"/>
    </row>
    <row r="286" spans="3:6" ht="12.75">
      <c r="C286" s="82"/>
      <c r="D286" s="82"/>
      <c r="E286" s="82"/>
      <c r="F286" s="82"/>
    </row>
    <row r="287" spans="3:6" ht="12.75">
      <c r="C287" s="82"/>
      <c r="D287" s="82"/>
      <c r="E287" s="82"/>
      <c r="F287" s="82"/>
    </row>
    <row r="288" spans="3:6" ht="12.75">
      <c r="C288" s="82"/>
      <c r="D288" s="82"/>
      <c r="E288" s="82"/>
      <c r="F288" s="82"/>
    </row>
    <row r="289" spans="3:6" ht="12.75">
      <c r="C289" s="82"/>
      <c r="D289" s="82"/>
      <c r="E289" s="82"/>
      <c r="F289" s="82"/>
    </row>
    <row r="290" spans="3:6" ht="12.75">
      <c r="C290" s="82"/>
      <c r="D290" s="82"/>
      <c r="E290" s="82"/>
      <c r="F290" s="82"/>
    </row>
    <row r="291" spans="3:6" ht="12.75">
      <c r="C291" s="82"/>
      <c r="D291" s="82"/>
      <c r="E291" s="82"/>
      <c r="F291" s="82"/>
    </row>
    <row r="292" spans="3:6" ht="12.75">
      <c r="C292" s="82"/>
      <c r="D292" s="82"/>
      <c r="E292" s="82"/>
      <c r="F292" s="82"/>
    </row>
    <row r="293" spans="3:6" ht="12.75">
      <c r="C293" s="82"/>
      <c r="D293" s="82"/>
      <c r="E293" s="82"/>
      <c r="F293" s="82"/>
    </row>
    <row r="294" spans="3:6" ht="12.75">
      <c r="C294" s="82"/>
      <c r="D294" s="82"/>
      <c r="E294" s="82"/>
      <c r="F294" s="82"/>
    </row>
    <row r="295" spans="3:6" ht="12.75">
      <c r="C295" s="82"/>
      <c r="D295" s="82"/>
      <c r="E295" s="82"/>
      <c r="F295" s="82"/>
    </row>
    <row r="296" spans="3:6" ht="12.75">
      <c r="C296" s="82"/>
      <c r="D296" s="82"/>
      <c r="E296" s="82"/>
      <c r="F296" s="82"/>
    </row>
    <row r="297" spans="3:6" ht="12.75">
      <c r="C297" s="82"/>
      <c r="D297" s="82"/>
      <c r="E297" s="82"/>
      <c r="F297" s="82"/>
    </row>
    <row r="298" spans="3:6" ht="12.75">
      <c r="C298" s="82"/>
      <c r="D298" s="82"/>
      <c r="E298" s="82"/>
      <c r="F298" s="82"/>
    </row>
    <row r="299" spans="3:6" ht="12.75">
      <c r="C299" s="82"/>
      <c r="D299" s="82"/>
      <c r="E299" s="82"/>
      <c r="F299" s="82"/>
    </row>
    <row r="300" spans="3:6" ht="12.75">
      <c r="C300" s="82"/>
      <c r="D300" s="82"/>
      <c r="E300" s="82"/>
      <c r="F300" s="82"/>
    </row>
    <row r="301" spans="3:6" ht="12.75">
      <c r="C301" s="82"/>
      <c r="D301" s="82"/>
      <c r="E301" s="82"/>
      <c r="F301" s="82"/>
    </row>
    <row r="302" spans="3:6" ht="12.75">
      <c r="C302" s="82"/>
      <c r="D302" s="82"/>
      <c r="E302" s="82"/>
      <c r="F302" s="82"/>
    </row>
    <row r="303" spans="3:6" ht="12.75">
      <c r="C303" s="82"/>
      <c r="D303" s="82"/>
      <c r="E303" s="82"/>
      <c r="F303" s="82"/>
    </row>
    <row r="304" spans="3:6" ht="12.75">
      <c r="C304" s="82"/>
      <c r="D304" s="82"/>
      <c r="E304" s="82"/>
      <c r="F304" s="82"/>
    </row>
    <row r="305" spans="3:6" ht="12.75">
      <c r="C305" s="82"/>
      <c r="D305" s="82"/>
      <c r="E305" s="82"/>
      <c r="F305" s="82"/>
    </row>
    <row r="306" spans="3:6" ht="12.75">
      <c r="C306" s="82"/>
      <c r="D306" s="82"/>
      <c r="E306" s="82"/>
      <c r="F306" s="82"/>
    </row>
    <row r="307" spans="3:6" ht="12.75">
      <c r="C307" s="82"/>
      <c r="D307" s="82"/>
      <c r="E307" s="82"/>
      <c r="F307" s="82"/>
    </row>
    <row r="308" spans="3:6" ht="12.75">
      <c r="C308" s="82"/>
      <c r="D308" s="82"/>
      <c r="E308" s="82"/>
      <c r="F308" s="82"/>
    </row>
    <row r="309" spans="3:6" ht="12.75">
      <c r="C309" s="82"/>
      <c r="D309" s="82"/>
      <c r="E309" s="82"/>
      <c r="F309" s="82"/>
    </row>
    <row r="310" spans="3:6" ht="12.75">
      <c r="C310" s="82"/>
      <c r="D310" s="82"/>
      <c r="E310" s="82"/>
      <c r="F310" s="82"/>
    </row>
    <row r="311" spans="3:6" ht="12.75">
      <c r="C311" s="82"/>
      <c r="D311" s="82"/>
      <c r="E311" s="82"/>
      <c r="F311" s="82"/>
    </row>
    <row r="312" spans="3:6" ht="12.75">
      <c r="C312" s="82"/>
      <c r="D312" s="82"/>
      <c r="E312" s="82"/>
      <c r="F312" s="82"/>
    </row>
    <row r="313" spans="3:6" ht="12.75">
      <c r="C313" s="82"/>
      <c r="D313" s="82"/>
      <c r="E313" s="82"/>
      <c r="F313" s="82"/>
    </row>
    <row r="314" spans="3:6" ht="12.75">
      <c r="C314" s="82"/>
      <c r="D314" s="82"/>
      <c r="E314" s="82"/>
      <c r="F314" s="82"/>
    </row>
    <row r="315" spans="3:6" ht="12.75">
      <c r="C315" s="82"/>
      <c r="D315" s="82"/>
      <c r="E315" s="82"/>
      <c r="F315" s="82"/>
    </row>
    <row r="316" spans="3:6" ht="12.75">
      <c r="C316" s="82"/>
      <c r="D316" s="82"/>
      <c r="E316" s="82"/>
      <c r="F316" s="82"/>
    </row>
    <row r="317" spans="3:6" ht="12.75">
      <c r="C317" s="82"/>
      <c r="D317" s="82"/>
      <c r="E317" s="82"/>
      <c r="F317" s="82"/>
    </row>
    <row r="318" spans="3:6" ht="12.75">
      <c r="C318" s="82"/>
      <c r="D318" s="82"/>
      <c r="E318" s="82"/>
      <c r="F318" s="82"/>
    </row>
    <row r="319" spans="3:6" ht="12.75">
      <c r="C319" s="82"/>
      <c r="D319" s="82"/>
      <c r="E319" s="82"/>
      <c r="F319" s="82"/>
    </row>
    <row r="320" spans="3:6" ht="12.75">
      <c r="C320" s="82"/>
      <c r="D320" s="82"/>
      <c r="E320" s="82"/>
      <c r="F320" s="82"/>
    </row>
    <row r="321" spans="3:6" ht="12.75">
      <c r="C321" s="82"/>
      <c r="D321" s="82"/>
      <c r="E321" s="82"/>
      <c r="F321" s="82"/>
    </row>
    <row r="322" spans="3:6" ht="12.75">
      <c r="C322" s="82"/>
      <c r="D322" s="82"/>
      <c r="E322" s="82"/>
      <c r="F322" s="82"/>
    </row>
    <row r="323" spans="3:6" ht="12.75">
      <c r="C323" s="82"/>
      <c r="D323" s="82"/>
      <c r="E323" s="82"/>
      <c r="F323" s="82"/>
    </row>
    <row r="324" spans="3:6" ht="12.75">
      <c r="C324" s="82"/>
      <c r="D324" s="82"/>
      <c r="E324" s="82"/>
      <c r="F324" s="82"/>
    </row>
    <row r="325" spans="3:6" ht="12.75">
      <c r="C325" s="82"/>
      <c r="D325" s="82"/>
      <c r="E325" s="82"/>
      <c r="F325" s="82"/>
    </row>
    <row r="326" spans="3:6" ht="12.75">
      <c r="C326" s="82"/>
      <c r="D326" s="82"/>
      <c r="E326" s="82"/>
      <c r="F326" s="82"/>
    </row>
    <row r="327" spans="3:6" ht="12.75">
      <c r="C327" s="82"/>
      <c r="D327" s="82"/>
      <c r="E327" s="82"/>
      <c r="F327" s="82"/>
    </row>
    <row r="328" spans="3:6" ht="12.75">
      <c r="C328" s="82"/>
      <c r="D328" s="82"/>
      <c r="E328" s="82"/>
      <c r="F328" s="82"/>
    </row>
    <row r="329" spans="3:6" ht="12.75">
      <c r="C329" s="82"/>
      <c r="D329" s="82"/>
      <c r="E329" s="82"/>
      <c r="F329" s="82"/>
    </row>
    <row r="330" spans="3:6" ht="12.75">
      <c r="C330" s="82"/>
      <c r="D330" s="82"/>
      <c r="E330" s="82"/>
      <c r="F330" s="82"/>
    </row>
    <row r="331" spans="3:6" ht="12.75">
      <c r="C331" s="82"/>
      <c r="D331" s="82"/>
      <c r="E331" s="82"/>
      <c r="F331" s="82"/>
    </row>
    <row r="332" spans="3:6" ht="12.75">
      <c r="C332" s="82"/>
      <c r="D332" s="82"/>
      <c r="E332" s="82"/>
      <c r="F332" s="82"/>
    </row>
    <row r="333" spans="3:6" ht="12.75">
      <c r="C333" s="82"/>
      <c r="D333" s="82"/>
      <c r="E333" s="82"/>
      <c r="F333" s="82"/>
    </row>
    <row r="334" spans="3:6" ht="12.75">
      <c r="C334" s="82"/>
      <c r="D334" s="82"/>
      <c r="E334" s="82"/>
      <c r="F334" s="82"/>
    </row>
    <row r="335" spans="3:6" ht="12.75">
      <c r="C335" s="82"/>
      <c r="D335" s="82"/>
      <c r="E335" s="82"/>
      <c r="F335" s="82"/>
    </row>
    <row r="336" spans="3:6" ht="12.75">
      <c r="C336" s="82"/>
      <c r="D336" s="82"/>
      <c r="E336" s="82"/>
      <c r="F336" s="82"/>
    </row>
    <row r="337" spans="3:6" ht="12.75">
      <c r="C337" s="82"/>
      <c r="D337" s="82"/>
      <c r="E337" s="82"/>
      <c r="F337" s="82"/>
    </row>
    <row r="338" spans="3:6" ht="12.75">
      <c r="C338" s="82"/>
      <c r="D338" s="82"/>
      <c r="E338" s="82"/>
      <c r="F338" s="82"/>
    </row>
    <row r="339" spans="3:6" ht="12.75">
      <c r="C339" s="82"/>
      <c r="D339" s="82"/>
      <c r="E339" s="82"/>
      <c r="F339" s="82"/>
    </row>
    <row r="340" spans="3:6" ht="12.75">
      <c r="C340" s="82"/>
      <c r="D340" s="82"/>
      <c r="E340" s="82"/>
      <c r="F340" s="82"/>
    </row>
    <row r="341" spans="3:6" ht="12.75">
      <c r="C341" s="82"/>
      <c r="D341" s="82"/>
      <c r="E341" s="82"/>
      <c r="F341" s="82"/>
    </row>
    <row r="342" spans="3:6" ht="12.75">
      <c r="C342" s="82"/>
      <c r="D342" s="82"/>
      <c r="E342" s="82"/>
      <c r="F342" s="82"/>
    </row>
    <row r="343" spans="3:6" ht="12.75">
      <c r="C343" s="82"/>
      <c r="D343" s="82"/>
      <c r="E343" s="82"/>
      <c r="F343" s="82"/>
    </row>
    <row r="344" spans="3:6" ht="12.75">
      <c r="C344" s="82"/>
      <c r="D344" s="82"/>
      <c r="E344" s="82"/>
      <c r="F344" s="82"/>
    </row>
    <row r="345" spans="3:6" ht="12.75">
      <c r="C345" s="82"/>
      <c r="D345" s="82"/>
      <c r="E345" s="82"/>
      <c r="F345" s="82"/>
    </row>
    <row r="346" spans="3:6" ht="12.75">
      <c r="C346" s="82"/>
      <c r="D346" s="82"/>
      <c r="E346" s="82"/>
      <c r="F346" s="82"/>
    </row>
    <row r="347" spans="3:6" ht="12.75">
      <c r="C347" s="82"/>
      <c r="D347" s="82"/>
      <c r="E347" s="82"/>
      <c r="F347" s="82"/>
    </row>
    <row r="348" spans="3:6" ht="12.75">
      <c r="C348" s="82"/>
      <c r="D348" s="82"/>
      <c r="E348" s="82"/>
      <c r="F348" s="82"/>
    </row>
    <row r="349" spans="3:6" ht="12.75">
      <c r="C349" s="82"/>
      <c r="D349" s="82"/>
      <c r="E349" s="82"/>
      <c r="F349" s="82"/>
    </row>
    <row r="350" spans="3:6" ht="12.75">
      <c r="C350" s="82"/>
      <c r="D350" s="82"/>
      <c r="E350" s="82"/>
      <c r="F350" s="82"/>
    </row>
    <row r="351" spans="3:6" ht="12.75">
      <c r="C351" s="82"/>
      <c r="D351" s="82"/>
      <c r="E351" s="82"/>
      <c r="F351" s="82"/>
    </row>
    <row r="352" spans="3:6" ht="12.75">
      <c r="C352" s="82"/>
      <c r="D352" s="82"/>
      <c r="E352" s="82"/>
      <c r="F352" s="82"/>
    </row>
    <row r="353" spans="3:6" ht="12.75">
      <c r="C353" s="82"/>
      <c r="D353" s="82"/>
      <c r="E353" s="82"/>
      <c r="F353" s="82"/>
    </row>
    <row r="354" spans="3:6" ht="12.75">
      <c r="C354" s="82"/>
      <c r="D354" s="82"/>
      <c r="E354" s="82"/>
      <c r="F354" s="82"/>
    </row>
    <row r="355" spans="3:6" ht="12.75">
      <c r="C355" s="82"/>
      <c r="D355" s="82"/>
      <c r="E355" s="82"/>
      <c r="F355" s="82"/>
    </row>
    <row r="356" spans="3:6" ht="12.75">
      <c r="C356" s="82"/>
      <c r="D356" s="82"/>
      <c r="E356" s="82"/>
      <c r="F356" s="82"/>
    </row>
    <row r="357" spans="3:6" ht="12.75">
      <c r="C357" s="82"/>
      <c r="D357" s="82"/>
      <c r="E357" s="82"/>
      <c r="F357" s="82"/>
    </row>
    <row r="358" spans="3:6" ht="12.75">
      <c r="C358" s="82"/>
      <c r="D358" s="82"/>
      <c r="E358" s="82"/>
      <c r="F358" s="82"/>
    </row>
    <row r="359" spans="3:6" ht="12.75">
      <c r="C359" s="82"/>
      <c r="D359" s="82"/>
      <c r="E359" s="82"/>
      <c r="F359" s="82"/>
    </row>
    <row r="360" spans="3:6" ht="12.75">
      <c r="C360" s="82"/>
      <c r="D360" s="82"/>
      <c r="E360" s="82"/>
      <c r="F360" s="82"/>
    </row>
    <row r="361" spans="3:6" ht="12.75">
      <c r="C361" s="82"/>
      <c r="D361" s="82"/>
      <c r="E361" s="82"/>
      <c r="F361" s="82"/>
    </row>
    <row r="362" spans="3:6" ht="12.75">
      <c r="C362" s="82"/>
      <c r="D362" s="82"/>
      <c r="E362" s="82"/>
      <c r="F362" s="82"/>
    </row>
    <row r="363" spans="3:6" ht="12.75">
      <c r="C363" s="82"/>
      <c r="D363" s="82"/>
      <c r="E363" s="82"/>
      <c r="F363" s="82"/>
    </row>
    <row r="364" spans="3:6" ht="12.75">
      <c r="C364" s="82"/>
      <c r="D364" s="82"/>
      <c r="E364" s="82"/>
      <c r="F364" s="82"/>
    </row>
    <row r="365" spans="3:6" ht="12.75">
      <c r="C365" s="82"/>
      <c r="D365" s="82"/>
      <c r="E365" s="82"/>
      <c r="F365" s="82"/>
    </row>
    <row r="366" spans="3:6" ht="12.75">
      <c r="C366" s="82"/>
      <c r="D366" s="82"/>
      <c r="E366" s="82"/>
      <c r="F366" s="82"/>
    </row>
    <row r="367" spans="3:6" ht="12.75">
      <c r="C367" s="82"/>
      <c r="D367" s="82"/>
      <c r="E367" s="82"/>
      <c r="F367" s="82"/>
    </row>
    <row r="368" spans="3:6" ht="12.75">
      <c r="C368" s="82"/>
      <c r="D368" s="82"/>
      <c r="E368" s="82"/>
      <c r="F368" s="82"/>
    </row>
    <row r="369" spans="3:6" ht="12.75">
      <c r="C369" s="82"/>
      <c r="D369" s="82"/>
      <c r="E369" s="82"/>
      <c r="F369" s="82"/>
    </row>
    <row r="370" spans="3:6" ht="12.75">
      <c r="C370" s="82"/>
      <c r="D370" s="82"/>
      <c r="E370" s="82"/>
      <c r="F370" s="82"/>
    </row>
    <row r="371" spans="3:6" ht="12.75">
      <c r="C371" s="82"/>
      <c r="D371" s="82"/>
      <c r="E371" s="82"/>
      <c r="F371" s="82"/>
    </row>
    <row r="372" spans="3:6" ht="12.75">
      <c r="C372" s="82"/>
      <c r="D372" s="82"/>
      <c r="E372" s="82"/>
      <c r="F372" s="82"/>
    </row>
    <row r="373" spans="3:6" ht="12.75">
      <c r="C373" s="82"/>
      <c r="D373" s="82"/>
      <c r="E373" s="82"/>
      <c r="F373" s="82"/>
    </row>
    <row r="374" spans="3:6" ht="12.75">
      <c r="C374" s="82"/>
      <c r="D374" s="82"/>
      <c r="E374" s="82"/>
      <c r="F374" s="82"/>
    </row>
    <row r="375" spans="3:6" ht="12.75">
      <c r="C375" s="82"/>
      <c r="D375" s="82"/>
      <c r="E375" s="82"/>
      <c r="F375" s="82"/>
    </row>
    <row r="376" spans="3:6" ht="12.75">
      <c r="C376" s="82"/>
      <c r="D376" s="82"/>
      <c r="E376" s="82"/>
      <c r="F376" s="82"/>
    </row>
    <row r="377" spans="3:6" ht="12.75">
      <c r="C377" s="82"/>
      <c r="D377" s="82"/>
      <c r="E377" s="82"/>
      <c r="F377" s="82"/>
    </row>
    <row r="378" spans="3:6" ht="12.75">
      <c r="C378" s="82"/>
      <c r="D378" s="82"/>
      <c r="E378" s="82"/>
      <c r="F378" s="82"/>
    </row>
    <row r="379" spans="3:6" ht="12.75">
      <c r="C379" s="82"/>
      <c r="D379" s="82"/>
      <c r="E379" s="82"/>
      <c r="F379" s="82"/>
    </row>
    <row r="380" spans="3:6" ht="12.75">
      <c r="C380" s="82"/>
      <c r="D380" s="82"/>
      <c r="E380" s="82"/>
      <c r="F380" s="82"/>
    </row>
    <row r="381" spans="3:6" ht="12.75">
      <c r="C381" s="82"/>
      <c r="D381" s="82"/>
      <c r="E381" s="82"/>
      <c r="F381" s="82"/>
    </row>
    <row r="382" spans="3:6" ht="12.75">
      <c r="C382" s="82"/>
      <c r="D382" s="82"/>
      <c r="E382" s="82"/>
      <c r="F382" s="82"/>
    </row>
    <row r="383" spans="3:6" ht="12.75">
      <c r="C383" s="82"/>
      <c r="D383" s="82"/>
      <c r="E383" s="82"/>
      <c r="F383" s="82"/>
    </row>
    <row r="384" spans="3:6" ht="12.75">
      <c r="C384" s="82"/>
      <c r="D384" s="82"/>
      <c r="E384" s="82"/>
      <c r="F384" s="82"/>
    </row>
    <row r="385" spans="3:6" ht="12.75">
      <c r="C385" s="82"/>
      <c r="D385" s="82"/>
      <c r="E385" s="82"/>
      <c r="F385" s="82"/>
    </row>
    <row r="386" spans="3:6" ht="12.75">
      <c r="C386" s="82"/>
      <c r="D386" s="82"/>
      <c r="E386" s="82"/>
      <c r="F386" s="82"/>
    </row>
    <row r="387" spans="3:6" ht="12.75">
      <c r="C387" s="82"/>
      <c r="D387" s="82"/>
      <c r="E387" s="82"/>
      <c r="F387" s="82"/>
    </row>
    <row r="388" spans="3:6" ht="12.75">
      <c r="C388" s="82"/>
      <c r="D388" s="82"/>
      <c r="E388" s="82"/>
      <c r="F388" s="82"/>
    </row>
    <row r="389" spans="3:6" ht="12.75">
      <c r="C389" s="82"/>
      <c r="D389" s="82"/>
      <c r="E389" s="82"/>
      <c r="F389" s="82"/>
    </row>
    <row r="390" spans="3:6" ht="12.75">
      <c r="C390" s="82"/>
      <c r="D390" s="82"/>
      <c r="E390" s="82"/>
      <c r="F390" s="82"/>
    </row>
    <row r="391" spans="3:6" ht="12.75">
      <c r="C391" s="82"/>
      <c r="D391" s="82"/>
      <c r="E391" s="82"/>
      <c r="F391" s="82"/>
    </row>
    <row r="392" spans="3:6" ht="12.75">
      <c r="C392" s="82"/>
      <c r="D392" s="82"/>
      <c r="E392" s="82"/>
      <c r="F392" s="82"/>
    </row>
    <row r="393" spans="3:6" ht="12.75">
      <c r="C393" s="82"/>
      <c r="D393" s="82"/>
      <c r="E393" s="82"/>
      <c r="F393" s="82"/>
    </row>
    <row r="394" spans="3:6" ht="12.75">
      <c r="C394" s="82"/>
      <c r="D394" s="82"/>
      <c r="E394" s="82"/>
      <c r="F394" s="82"/>
    </row>
    <row r="395" spans="3:6" ht="12.75">
      <c r="C395" s="82"/>
      <c r="D395" s="82"/>
      <c r="E395" s="82"/>
      <c r="F395" s="82"/>
    </row>
    <row r="396" spans="3:6" ht="12.75">
      <c r="C396" s="82"/>
      <c r="D396" s="82"/>
      <c r="E396" s="82"/>
      <c r="F396" s="82"/>
    </row>
    <row r="397" spans="3:6" ht="12.75">
      <c r="C397" s="82"/>
      <c r="D397" s="82"/>
      <c r="E397" s="82"/>
      <c r="F397" s="82"/>
    </row>
    <row r="398" spans="3:6" ht="12.75">
      <c r="C398" s="82"/>
      <c r="D398" s="82"/>
      <c r="E398" s="82"/>
      <c r="F398" s="82"/>
    </row>
    <row r="399" spans="3:6" ht="12.75">
      <c r="C399" s="82"/>
      <c r="D399" s="82"/>
      <c r="E399" s="82"/>
      <c r="F399" s="82"/>
    </row>
    <row r="400" spans="3:6" ht="12.75">
      <c r="C400" s="82"/>
      <c r="D400" s="82"/>
      <c r="E400" s="82"/>
      <c r="F400" s="82"/>
    </row>
    <row r="401" spans="3:6" ht="12.75">
      <c r="C401" s="82"/>
      <c r="D401" s="82"/>
      <c r="E401" s="82"/>
      <c r="F401" s="82"/>
    </row>
    <row r="402" spans="3:6" ht="12.75">
      <c r="C402" s="82"/>
      <c r="D402" s="82"/>
      <c r="E402" s="82"/>
      <c r="F402" s="82"/>
    </row>
    <row r="403" spans="3:6" ht="12.75">
      <c r="C403" s="82"/>
      <c r="D403" s="82"/>
      <c r="E403" s="82"/>
      <c r="F403" s="82"/>
    </row>
    <row r="404" spans="3:6" ht="12.75">
      <c r="C404" s="82"/>
      <c r="D404" s="82"/>
      <c r="E404" s="82"/>
      <c r="F404" s="82"/>
    </row>
    <row r="405" spans="3:6" ht="12.75">
      <c r="C405" s="82"/>
      <c r="D405" s="82"/>
      <c r="E405" s="82"/>
      <c r="F405" s="82"/>
    </row>
    <row r="406" spans="3:6" ht="12.75">
      <c r="C406" s="82"/>
      <c r="D406" s="82"/>
      <c r="E406" s="82"/>
      <c r="F406" s="82"/>
    </row>
    <row r="407" spans="3:6" ht="12.75">
      <c r="C407" s="82"/>
      <c r="D407" s="82"/>
      <c r="E407" s="82"/>
      <c r="F407" s="82"/>
    </row>
    <row r="408" spans="3:6" ht="12.75">
      <c r="C408" s="82"/>
      <c r="D408" s="82"/>
      <c r="E408" s="82"/>
      <c r="F408" s="82"/>
    </row>
    <row r="409" spans="3:6" ht="12.75">
      <c r="C409" s="82"/>
      <c r="D409" s="82"/>
      <c r="E409" s="82"/>
      <c r="F409" s="82"/>
    </row>
    <row r="410" spans="3:6" ht="12.75">
      <c r="C410" s="82"/>
      <c r="D410" s="82"/>
      <c r="E410" s="82"/>
      <c r="F410" s="82"/>
    </row>
    <row r="411" spans="3:6" ht="12.75">
      <c r="C411" s="82"/>
      <c r="D411" s="82"/>
      <c r="E411" s="82"/>
      <c r="F411" s="82"/>
    </row>
    <row r="412" spans="3:6" ht="12.75">
      <c r="C412" s="82"/>
      <c r="D412" s="82"/>
      <c r="E412" s="82"/>
      <c r="F412" s="82"/>
    </row>
    <row r="413" spans="3:6" ht="12.75">
      <c r="C413" s="82"/>
      <c r="D413" s="82"/>
      <c r="E413" s="82"/>
      <c r="F413" s="82"/>
    </row>
    <row r="414" spans="3:6" ht="12.75">
      <c r="C414" s="82"/>
      <c r="D414" s="82"/>
      <c r="E414" s="82"/>
      <c r="F414" s="82"/>
    </row>
    <row r="415" spans="3:6" ht="12.75">
      <c r="C415" s="82"/>
      <c r="D415" s="82"/>
      <c r="E415" s="82"/>
      <c r="F415" s="82"/>
    </row>
    <row r="416" spans="3:6" ht="12.75">
      <c r="C416" s="82"/>
      <c r="D416" s="82"/>
      <c r="E416" s="82"/>
      <c r="F416" s="82"/>
    </row>
    <row r="417" spans="3:6" ht="12.75">
      <c r="C417" s="82"/>
      <c r="D417" s="82"/>
      <c r="E417" s="82"/>
      <c r="F417" s="82"/>
    </row>
    <row r="418" spans="3:6" ht="12.75">
      <c r="C418" s="82"/>
      <c r="D418" s="82"/>
      <c r="E418" s="82"/>
      <c r="F418" s="82"/>
    </row>
    <row r="419" spans="3:6" ht="12.75">
      <c r="C419" s="82"/>
      <c r="D419" s="82"/>
      <c r="E419" s="82"/>
      <c r="F419" s="82"/>
    </row>
    <row r="420" spans="3:6" ht="12.75">
      <c r="C420" s="82"/>
      <c r="D420" s="82"/>
      <c r="E420" s="82"/>
      <c r="F420" s="82"/>
    </row>
    <row r="421" spans="3:6" ht="12.75">
      <c r="C421" s="82"/>
      <c r="D421" s="82"/>
      <c r="E421" s="82"/>
      <c r="F421" s="82"/>
    </row>
    <row r="422" spans="3:6" ht="12.75">
      <c r="C422" s="82"/>
      <c r="D422" s="82"/>
      <c r="E422" s="82"/>
      <c r="F422" s="82"/>
    </row>
    <row r="423" spans="3:6" ht="12.75">
      <c r="C423" s="82"/>
      <c r="D423" s="82"/>
      <c r="E423" s="82"/>
      <c r="F423" s="82"/>
    </row>
    <row r="424" spans="3:6" ht="12.75">
      <c r="C424" s="82"/>
      <c r="D424" s="82"/>
      <c r="E424" s="82"/>
      <c r="F424" s="82"/>
    </row>
    <row r="425" spans="3:6" ht="12.75">
      <c r="C425" s="82"/>
      <c r="D425" s="82"/>
      <c r="E425" s="82"/>
      <c r="F425" s="82"/>
    </row>
    <row r="426" spans="3:6" ht="12.75">
      <c r="C426" s="82"/>
      <c r="D426" s="82"/>
      <c r="E426" s="82"/>
      <c r="F426" s="82"/>
    </row>
    <row r="427" spans="3:6" ht="12.75">
      <c r="C427" s="82"/>
      <c r="D427" s="82"/>
      <c r="E427" s="82"/>
      <c r="F427" s="82"/>
    </row>
    <row r="428" spans="3:6" ht="12.75">
      <c r="C428" s="82"/>
      <c r="D428" s="82"/>
      <c r="E428" s="82"/>
      <c r="F428" s="82"/>
    </row>
    <row r="429" spans="3:6" ht="12.75">
      <c r="C429" s="82"/>
      <c r="D429" s="82"/>
      <c r="E429" s="82"/>
      <c r="F429" s="82"/>
    </row>
    <row r="430" spans="3:6" ht="12.75">
      <c r="C430" s="82"/>
      <c r="D430" s="82"/>
      <c r="E430" s="82"/>
      <c r="F430" s="82"/>
    </row>
    <row r="431" spans="3:6" ht="12.75">
      <c r="C431" s="82"/>
      <c r="D431" s="82"/>
      <c r="E431" s="82"/>
      <c r="F431" s="82"/>
    </row>
    <row r="432" spans="3:6" ht="12.75">
      <c r="C432" s="82"/>
      <c r="D432" s="82"/>
      <c r="E432" s="82"/>
      <c r="F432" s="82"/>
    </row>
    <row r="433" spans="3:6" ht="12.75">
      <c r="C433" s="82"/>
      <c r="D433" s="82"/>
      <c r="E433" s="82"/>
      <c r="F433" s="82"/>
    </row>
    <row r="434" spans="3:6" ht="12.75">
      <c r="C434" s="82"/>
      <c r="D434" s="82"/>
      <c r="E434" s="82"/>
      <c r="F434" s="82"/>
    </row>
    <row r="435" spans="3:6" ht="12.75">
      <c r="C435" s="82"/>
      <c r="D435" s="82"/>
      <c r="E435" s="82"/>
      <c r="F435" s="82"/>
    </row>
    <row r="436" spans="3:6" ht="12.75">
      <c r="C436" s="82"/>
      <c r="D436" s="82"/>
      <c r="E436" s="82"/>
      <c r="F436" s="82"/>
    </row>
    <row r="437" spans="3:6" ht="12.75">
      <c r="C437" s="82"/>
      <c r="D437" s="82"/>
      <c r="E437" s="82"/>
      <c r="F437" s="82"/>
    </row>
    <row r="438" spans="3:6" ht="12.75">
      <c r="C438" s="82"/>
      <c r="D438" s="82"/>
      <c r="E438" s="82"/>
      <c r="F438" s="82"/>
    </row>
    <row r="439" spans="3:6" ht="12.75">
      <c r="C439" s="82"/>
      <c r="D439" s="82"/>
      <c r="E439" s="82"/>
      <c r="F439" s="82"/>
    </row>
    <row r="440" spans="3:6" ht="12.75">
      <c r="C440" s="82"/>
      <c r="D440" s="82"/>
      <c r="E440" s="82"/>
      <c r="F440" s="82"/>
    </row>
    <row r="441" spans="3:6" ht="12.75">
      <c r="C441" s="82"/>
      <c r="D441" s="82"/>
      <c r="E441" s="82"/>
      <c r="F441" s="82"/>
    </row>
    <row r="442" spans="3:6" ht="12.75">
      <c r="C442" s="82"/>
      <c r="D442" s="82"/>
      <c r="E442" s="82"/>
      <c r="F442" s="82"/>
    </row>
    <row r="443" spans="3:6" ht="12.75">
      <c r="C443" s="82"/>
      <c r="D443" s="82"/>
      <c r="E443" s="82"/>
      <c r="F443" s="82"/>
    </row>
    <row r="444" spans="3:6" ht="12.75">
      <c r="C444" s="82"/>
      <c r="D444" s="82"/>
      <c r="E444" s="82"/>
      <c r="F444" s="82"/>
    </row>
    <row r="445" spans="3:6" ht="12.75">
      <c r="C445" s="82"/>
      <c r="D445" s="82"/>
      <c r="E445" s="82"/>
      <c r="F445" s="82"/>
    </row>
    <row r="446" spans="3:6" ht="12.75">
      <c r="C446" s="82"/>
      <c r="D446" s="82"/>
      <c r="E446" s="82"/>
      <c r="F446" s="82"/>
    </row>
    <row r="447" spans="3:6" ht="12.75">
      <c r="C447" s="82"/>
      <c r="D447" s="82"/>
      <c r="E447" s="82"/>
      <c r="F447" s="82"/>
    </row>
    <row r="448" spans="3:6" ht="12.75">
      <c r="C448" s="82"/>
      <c r="D448" s="82"/>
      <c r="E448" s="82"/>
      <c r="F448" s="82"/>
    </row>
    <row r="449" spans="3:6" ht="12.75">
      <c r="C449" s="82"/>
      <c r="D449" s="82"/>
      <c r="E449" s="82"/>
      <c r="F449" s="82"/>
    </row>
    <row r="450" spans="3:6" ht="12.75">
      <c r="C450" s="82"/>
      <c r="D450" s="82"/>
      <c r="E450" s="82"/>
      <c r="F450" s="82"/>
    </row>
    <row r="451" spans="3:6" ht="12.75">
      <c r="C451" s="82"/>
      <c r="D451" s="82"/>
      <c r="E451" s="82"/>
      <c r="F451" s="82"/>
    </row>
    <row r="452" spans="3:6" ht="12.75">
      <c r="C452" s="82"/>
      <c r="D452" s="82"/>
      <c r="E452" s="82"/>
      <c r="F452" s="82"/>
    </row>
    <row r="453" spans="3:6" ht="12.75">
      <c r="C453" s="82"/>
      <c r="D453" s="82"/>
      <c r="E453" s="82"/>
      <c r="F453" s="82"/>
    </row>
    <row r="454" spans="3:6" ht="12.75">
      <c r="C454" s="82"/>
      <c r="D454" s="82"/>
      <c r="E454" s="82"/>
      <c r="F454" s="82"/>
    </row>
    <row r="455" spans="3:6" ht="12.75">
      <c r="C455" s="82"/>
      <c r="D455" s="82"/>
      <c r="E455" s="82"/>
      <c r="F455" s="82"/>
    </row>
    <row r="456" spans="3:6" ht="12.75">
      <c r="C456" s="82"/>
      <c r="D456" s="82"/>
      <c r="E456" s="82"/>
      <c r="F456" s="82"/>
    </row>
    <row r="457" spans="3:6" ht="12.75">
      <c r="C457" s="82"/>
      <c r="D457" s="82"/>
      <c r="E457" s="82"/>
      <c r="F457" s="82"/>
    </row>
    <row r="458" spans="3:6" ht="12.75">
      <c r="C458" s="82"/>
      <c r="D458" s="82"/>
      <c r="E458" s="82"/>
      <c r="F458" s="82"/>
    </row>
    <row r="459" spans="3:6" ht="12.75">
      <c r="C459" s="82"/>
      <c r="D459" s="82"/>
      <c r="E459" s="82"/>
      <c r="F459" s="82"/>
    </row>
    <row r="460" spans="3:6" ht="12.75">
      <c r="C460" s="82"/>
      <c r="D460" s="82"/>
      <c r="E460" s="82"/>
      <c r="F460" s="82"/>
    </row>
    <row r="461" spans="3:6" ht="12.75">
      <c r="C461" s="82"/>
      <c r="D461" s="82"/>
      <c r="E461" s="82"/>
      <c r="F461" s="82"/>
    </row>
    <row r="462" spans="3:6" ht="12.75">
      <c r="C462" s="82"/>
      <c r="D462" s="82"/>
      <c r="E462" s="82"/>
      <c r="F462" s="82"/>
    </row>
    <row r="463" spans="3:6" ht="12.75">
      <c r="C463" s="82"/>
      <c r="D463" s="82"/>
      <c r="E463" s="82"/>
      <c r="F463" s="82"/>
    </row>
    <row r="464" spans="3:6" ht="12.75">
      <c r="C464" s="82"/>
      <c r="D464" s="82"/>
      <c r="E464" s="82"/>
      <c r="F464" s="82"/>
    </row>
    <row r="465" spans="3:6" ht="12.75">
      <c r="C465" s="82"/>
      <c r="D465" s="82"/>
      <c r="E465" s="82"/>
      <c r="F465" s="82"/>
    </row>
    <row r="466" spans="3:6" ht="12.75">
      <c r="C466" s="82"/>
      <c r="D466" s="82"/>
      <c r="E466" s="82"/>
      <c r="F466" s="82"/>
    </row>
    <row r="467" spans="3:6" ht="12.75">
      <c r="C467" s="82"/>
      <c r="D467" s="82"/>
      <c r="E467" s="82"/>
      <c r="F467" s="82"/>
    </row>
    <row r="468" spans="3:6" ht="12.75">
      <c r="C468" s="82"/>
      <c r="D468" s="82"/>
      <c r="E468" s="82"/>
      <c r="F468" s="82"/>
    </row>
    <row r="469" spans="3:6" ht="12.75">
      <c r="C469" s="82"/>
      <c r="D469" s="82"/>
      <c r="E469" s="82"/>
      <c r="F469" s="82"/>
    </row>
    <row r="470" spans="3:6" ht="12.75">
      <c r="C470" s="82"/>
      <c r="D470" s="82"/>
      <c r="E470" s="82"/>
      <c r="F470" s="82"/>
    </row>
    <row r="471" spans="3:6" ht="12.75">
      <c r="C471" s="82"/>
      <c r="D471" s="82"/>
      <c r="E471" s="82"/>
      <c r="F471" s="82"/>
    </row>
    <row r="472" spans="3:6" ht="12.75">
      <c r="C472" s="82"/>
      <c r="D472" s="82"/>
      <c r="E472" s="82"/>
      <c r="F472" s="82"/>
    </row>
    <row r="473" spans="3:6" ht="12.75">
      <c r="C473" s="82"/>
      <c r="D473" s="82"/>
      <c r="E473" s="82"/>
      <c r="F473" s="82"/>
    </row>
    <row r="474" spans="3:6" ht="12.75">
      <c r="C474" s="82"/>
      <c r="D474" s="82"/>
      <c r="E474" s="82"/>
      <c r="F474" s="82"/>
    </row>
    <row r="475" spans="3:6" ht="12.75">
      <c r="C475" s="82"/>
      <c r="D475" s="82"/>
      <c r="E475" s="82"/>
      <c r="F475" s="82"/>
    </row>
    <row r="476" spans="3:6" ht="12.75">
      <c r="C476" s="82"/>
      <c r="D476" s="82"/>
      <c r="E476" s="82"/>
      <c r="F476" s="82"/>
    </row>
    <row r="477" spans="3:6" ht="12.75">
      <c r="C477" s="82"/>
      <c r="D477" s="82"/>
      <c r="E477" s="82"/>
      <c r="F477" s="82"/>
    </row>
    <row r="478" spans="3:6" ht="12.75">
      <c r="C478" s="82"/>
      <c r="D478" s="82"/>
      <c r="E478" s="82"/>
      <c r="F478" s="82"/>
    </row>
    <row r="479" spans="3:6" ht="12.75">
      <c r="C479" s="82"/>
      <c r="D479" s="82"/>
      <c r="E479" s="82"/>
      <c r="F479" s="82"/>
    </row>
    <row r="480" spans="3:6" ht="12.75">
      <c r="C480" s="82"/>
      <c r="D480" s="82"/>
      <c r="E480" s="82"/>
      <c r="F480" s="82"/>
    </row>
    <row r="481" spans="3:6" ht="12.75">
      <c r="C481" s="82"/>
      <c r="D481" s="82"/>
      <c r="E481" s="82"/>
      <c r="F481" s="82"/>
    </row>
    <row r="482" spans="3:6" ht="12.75">
      <c r="C482" s="82"/>
      <c r="D482" s="82"/>
      <c r="E482" s="82"/>
      <c r="F482" s="82"/>
    </row>
    <row r="483" spans="3:6" ht="12.75">
      <c r="C483" s="82"/>
      <c r="D483" s="82"/>
      <c r="E483" s="82"/>
      <c r="F483" s="82"/>
    </row>
    <row r="484" spans="3:6" ht="12.75">
      <c r="C484" s="82"/>
      <c r="D484" s="82"/>
      <c r="E484" s="82"/>
      <c r="F484" s="82"/>
    </row>
    <row r="485" spans="3:6" ht="12.75">
      <c r="C485" s="82"/>
      <c r="D485" s="82"/>
      <c r="E485" s="82"/>
      <c r="F485" s="82"/>
    </row>
    <row r="486" spans="3:6" ht="12.75">
      <c r="C486" s="82"/>
      <c r="D486" s="82"/>
      <c r="E486" s="82"/>
      <c r="F486" s="82"/>
    </row>
    <row r="487" spans="3:6" ht="12.75">
      <c r="C487" s="82"/>
      <c r="D487" s="82"/>
      <c r="E487" s="82"/>
      <c r="F487" s="82"/>
    </row>
    <row r="488" spans="3:6" ht="12.75">
      <c r="C488" s="82"/>
      <c r="D488" s="82"/>
      <c r="E488" s="82"/>
      <c r="F488" s="82"/>
    </row>
    <row r="489" spans="3:6" ht="12.75">
      <c r="C489" s="82"/>
      <c r="D489" s="82"/>
      <c r="E489" s="82"/>
      <c r="F489" s="82"/>
    </row>
    <row r="490" spans="3:6" ht="12.75">
      <c r="C490" s="82"/>
      <c r="D490" s="82"/>
      <c r="E490" s="82"/>
      <c r="F490" s="82"/>
    </row>
    <row r="491" spans="3:6" ht="12.75">
      <c r="C491" s="82"/>
      <c r="D491" s="82"/>
      <c r="E491" s="82"/>
      <c r="F491" s="82"/>
    </row>
    <row r="492" spans="3:6" ht="12.75">
      <c r="C492" s="82"/>
      <c r="D492" s="82"/>
      <c r="E492" s="82"/>
      <c r="F492" s="82"/>
    </row>
    <row r="493" spans="3:6" ht="12.75">
      <c r="C493" s="82"/>
      <c r="D493" s="82"/>
      <c r="E493" s="82"/>
      <c r="F493" s="82"/>
    </row>
    <row r="494" spans="3:6" ht="12.75">
      <c r="C494" s="82"/>
      <c r="D494" s="82"/>
      <c r="E494" s="82"/>
      <c r="F494" s="82"/>
    </row>
    <row r="495" spans="3:6" ht="12.75">
      <c r="C495" s="82"/>
      <c r="D495" s="82"/>
      <c r="E495" s="82"/>
      <c r="F495" s="82"/>
    </row>
    <row r="496" spans="3:6" ht="12.75">
      <c r="C496" s="82"/>
      <c r="D496" s="82"/>
      <c r="E496" s="82"/>
      <c r="F496" s="82"/>
    </row>
    <row r="497" spans="3:6" ht="12.75">
      <c r="C497" s="82"/>
      <c r="D497" s="82"/>
      <c r="E497" s="82"/>
      <c r="F497" s="82"/>
    </row>
    <row r="498" spans="3:6" ht="12.75">
      <c r="C498" s="82"/>
      <c r="D498" s="82"/>
      <c r="E498" s="82"/>
      <c r="F498" s="82"/>
    </row>
    <row r="499" spans="3:6" ht="12.75">
      <c r="C499" s="82"/>
      <c r="D499" s="82"/>
      <c r="E499" s="82"/>
      <c r="F499" s="82"/>
    </row>
    <row r="500" spans="3:6" ht="12.75">
      <c r="C500" s="82"/>
      <c r="D500" s="82"/>
      <c r="E500" s="82"/>
      <c r="F500" s="82"/>
    </row>
    <row r="501" spans="3:6" ht="12.75">
      <c r="C501" s="82"/>
      <c r="D501" s="82"/>
      <c r="E501" s="82"/>
      <c r="F501" s="82"/>
    </row>
    <row r="502" spans="3:6" ht="12.75">
      <c r="C502" s="82"/>
      <c r="D502" s="82"/>
      <c r="E502" s="82"/>
      <c r="F502" s="82"/>
    </row>
    <row r="503" spans="3:6" ht="12.75">
      <c r="C503" s="82"/>
      <c r="D503" s="82"/>
      <c r="E503" s="82"/>
      <c r="F503" s="82"/>
    </row>
    <row r="504" spans="3:6" ht="12.75">
      <c r="C504" s="82"/>
      <c r="D504" s="82"/>
      <c r="E504" s="82"/>
      <c r="F504" s="82"/>
    </row>
    <row r="505" spans="3:6" ht="12.75">
      <c r="C505" s="82"/>
      <c r="D505" s="82"/>
      <c r="E505" s="82"/>
      <c r="F505" s="82"/>
    </row>
    <row r="506" spans="3:6" ht="12.75">
      <c r="C506" s="82"/>
      <c r="D506" s="82"/>
      <c r="E506" s="82"/>
      <c r="F506" s="82"/>
    </row>
    <row r="507" spans="3:6" ht="12.75">
      <c r="C507" s="82"/>
      <c r="D507" s="82"/>
      <c r="E507" s="82"/>
      <c r="F507" s="82"/>
    </row>
    <row r="508" spans="3:6" ht="12.75">
      <c r="C508" s="82"/>
      <c r="D508" s="82"/>
      <c r="E508" s="82"/>
      <c r="F508" s="82"/>
    </row>
    <row r="509" spans="3:6" ht="12.75">
      <c r="C509" s="82"/>
      <c r="D509" s="82"/>
      <c r="E509" s="82"/>
      <c r="F509" s="82"/>
    </row>
    <row r="510" spans="3:6" ht="12.75">
      <c r="C510" s="82"/>
      <c r="D510" s="82"/>
      <c r="E510" s="82"/>
      <c r="F510" s="82"/>
    </row>
    <row r="511" spans="3:6" ht="12.75">
      <c r="C511" s="82"/>
      <c r="D511" s="82"/>
      <c r="E511" s="82"/>
      <c r="F511" s="82"/>
    </row>
    <row r="512" spans="3:6" ht="12.75">
      <c r="C512" s="82"/>
      <c r="D512" s="82"/>
      <c r="E512" s="82"/>
      <c r="F512" s="82"/>
    </row>
    <row r="513" spans="3:6" ht="12.75">
      <c r="C513" s="82"/>
      <c r="D513" s="82"/>
      <c r="E513" s="82"/>
      <c r="F513" s="82"/>
    </row>
    <row r="514" spans="3:6" ht="12.75">
      <c r="C514" s="82"/>
      <c r="D514" s="82"/>
      <c r="E514" s="82"/>
      <c r="F514" s="82"/>
    </row>
    <row r="515" spans="3:6" ht="12.75">
      <c r="C515" s="82"/>
      <c r="D515" s="82"/>
      <c r="E515" s="82"/>
      <c r="F515" s="82"/>
    </row>
    <row r="516" spans="3:6" ht="12.75">
      <c r="C516" s="82"/>
      <c r="D516" s="82"/>
      <c r="E516" s="82"/>
      <c r="F516" s="82"/>
    </row>
    <row r="517" spans="3:6" ht="12.75">
      <c r="C517" s="82"/>
      <c r="D517" s="82"/>
      <c r="E517" s="82"/>
      <c r="F517" s="82"/>
    </row>
    <row r="518" spans="3:6" ht="12.75">
      <c r="C518" s="82"/>
      <c r="D518" s="82"/>
      <c r="E518" s="82"/>
      <c r="F518" s="82"/>
    </row>
    <row r="519" spans="3:6" ht="12.75">
      <c r="C519" s="82"/>
      <c r="D519" s="82"/>
      <c r="E519" s="82"/>
      <c r="F519" s="82"/>
    </row>
    <row r="520" spans="3:6" ht="12.75">
      <c r="C520" s="82"/>
      <c r="D520" s="82"/>
      <c r="E520" s="82"/>
      <c r="F520" s="82"/>
    </row>
    <row r="521" spans="3:6" ht="12.75">
      <c r="C521" s="82"/>
      <c r="D521" s="82"/>
      <c r="E521" s="82"/>
      <c r="F521" s="82"/>
    </row>
    <row r="522" spans="3:6" ht="12.75">
      <c r="C522" s="82"/>
      <c r="D522" s="82"/>
      <c r="E522" s="82"/>
      <c r="F522" s="82"/>
    </row>
    <row r="523" spans="3:6" ht="12.75">
      <c r="C523" s="82"/>
      <c r="D523" s="82"/>
      <c r="E523" s="82"/>
      <c r="F523" s="82"/>
    </row>
    <row r="524" spans="3:6" ht="12.75">
      <c r="C524" s="82"/>
      <c r="D524" s="82"/>
      <c r="E524" s="82"/>
      <c r="F524" s="82"/>
    </row>
    <row r="525" spans="3:6" ht="12.75">
      <c r="C525" s="82"/>
      <c r="D525" s="82"/>
      <c r="E525" s="82"/>
      <c r="F525" s="82"/>
    </row>
    <row r="526" spans="3:6" ht="12.75">
      <c r="C526" s="82"/>
      <c r="D526" s="82"/>
      <c r="E526" s="82"/>
      <c r="F526" s="82"/>
    </row>
    <row r="527" spans="3:6" ht="12.75">
      <c r="C527" s="82"/>
      <c r="D527" s="82"/>
      <c r="E527" s="82"/>
      <c r="F527" s="82"/>
    </row>
    <row r="528" spans="3:6" ht="12.75">
      <c r="C528" s="82"/>
      <c r="D528" s="82"/>
      <c r="E528" s="82"/>
      <c r="F528" s="82"/>
    </row>
    <row r="529" spans="3:6" ht="12.75">
      <c r="C529" s="82"/>
      <c r="D529" s="82"/>
      <c r="E529" s="82"/>
      <c r="F529" s="82"/>
    </row>
    <row r="530" spans="3:6" ht="12.75">
      <c r="C530" s="82"/>
      <c r="D530" s="82"/>
      <c r="E530" s="82"/>
      <c r="F530" s="82"/>
    </row>
    <row r="531" spans="3:6" ht="12.75">
      <c r="C531" s="82"/>
      <c r="D531" s="82"/>
      <c r="E531" s="82"/>
      <c r="F531" s="82"/>
    </row>
    <row r="532" spans="3:6" ht="12.75">
      <c r="C532" s="82"/>
      <c r="D532" s="82"/>
      <c r="E532" s="82"/>
      <c r="F532" s="82"/>
    </row>
    <row r="533" spans="3:6" ht="12.75">
      <c r="C533" s="82"/>
      <c r="D533" s="82"/>
      <c r="E533" s="82"/>
      <c r="F533" s="82"/>
    </row>
    <row r="534" spans="3:6" ht="12.75">
      <c r="C534" s="82"/>
      <c r="D534" s="82"/>
      <c r="E534" s="82"/>
      <c r="F534" s="82"/>
    </row>
    <row r="535" spans="3:6" ht="12.75">
      <c r="C535" s="82"/>
      <c r="D535" s="82"/>
      <c r="E535" s="82"/>
      <c r="F535" s="82"/>
    </row>
    <row r="536" spans="3:6" ht="12.75">
      <c r="C536" s="82"/>
      <c r="D536" s="82"/>
      <c r="E536" s="82"/>
      <c r="F536" s="82"/>
    </row>
    <row r="537" spans="3:6" ht="12.75">
      <c r="C537" s="82"/>
      <c r="D537" s="82"/>
      <c r="E537" s="82"/>
      <c r="F537" s="82"/>
    </row>
    <row r="538" spans="3:6" ht="12.75">
      <c r="C538" s="82"/>
      <c r="D538" s="82"/>
      <c r="E538" s="82"/>
      <c r="F538" s="82"/>
    </row>
    <row r="539" spans="3:6" ht="12.75">
      <c r="C539" s="82"/>
      <c r="D539" s="82"/>
      <c r="E539" s="82"/>
      <c r="F539" s="82"/>
    </row>
    <row r="540" spans="3:6" ht="12.75">
      <c r="C540" s="82"/>
      <c r="D540" s="82"/>
      <c r="E540" s="82"/>
      <c r="F540" s="82"/>
    </row>
    <row r="541" spans="3:6" ht="12.75">
      <c r="C541" s="82"/>
      <c r="D541" s="82"/>
      <c r="E541" s="82"/>
      <c r="F541" s="82"/>
    </row>
    <row r="542" spans="3:6" ht="12.75">
      <c r="C542" s="82"/>
      <c r="D542" s="82"/>
      <c r="E542" s="82"/>
      <c r="F542" s="82"/>
    </row>
    <row r="543" spans="3:6" ht="12.75">
      <c r="C543" s="82"/>
      <c r="D543" s="82"/>
      <c r="E543" s="82"/>
      <c r="F543" s="82"/>
    </row>
    <row r="544" spans="3:6" ht="12.75">
      <c r="C544" s="82"/>
      <c r="D544" s="82"/>
      <c r="E544" s="82"/>
      <c r="F544" s="82"/>
    </row>
    <row r="545" spans="3:6" ht="12.75">
      <c r="C545" s="82"/>
      <c r="D545" s="82"/>
      <c r="E545" s="82"/>
      <c r="F545" s="82"/>
    </row>
    <row r="546" spans="3:6" ht="12.75">
      <c r="C546" s="82"/>
      <c r="D546" s="82"/>
      <c r="E546" s="82"/>
      <c r="F546" s="82"/>
    </row>
    <row r="547" spans="3:6" ht="12.75">
      <c r="C547" s="82"/>
      <c r="D547" s="82"/>
      <c r="E547" s="82"/>
      <c r="F547" s="82"/>
    </row>
    <row r="548" spans="3:6" ht="12.75">
      <c r="C548" s="82"/>
      <c r="D548" s="82"/>
      <c r="E548" s="82"/>
      <c r="F548" s="82"/>
    </row>
    <row r="549" spans="3:6" ht="12.75">
      <c r="C549" s="82"/>
      <c r="D549" s="82"/>
      <c r="E549" s="82"/>
      <c r="F549" s="82"/>
    </row>
    <row r="550" spans="3:6" ht="12.75">
      <c r="C550" s="82"/>
      <c r="D550" s="82"/>
      <c r="E550" s="82"/>
      <c r="F550" s="82"/>
    </row>
    <row r="551" spans="3:6" ht="12.75">
      <c r="C551" s="82"/>
      <c r="D551" s="82"/>
      <c r="E551" s="82"/>
      <c r="F551" s="82"/>
    </row>
    <row r="552" spans="3:6" ht="12.75">
      <c r="C552" s="82"/>
      <c r="D552" s="82"/>
      <c r="E552" s="82"/>
      <c r="F552" s="82"/>
    </row>
    <row r="553" spans="3:6" ht="12.75">
      <c r="C553" s="82"/>
      <c r="D553" s="82"/>
      <c r="E553" s="82"/>
      <c r="F553" s="82"/>
    </row>
    <row r="554" spans="3:6" ht="12.75">
      <c r="C554" s="82"/>
      <c r="D554" s="82"/>
      <c r="E554" s="82"/>
      <c r="F554" s="82"/>
    </row>
    <row r="555" spans="3:6" ht="12.75">
      <c r="C555" s="82"/>
      <c r="D555" s="82"/>
      <c r="E555" s="82"/>
      <c r="F555" s="82"/>
    </row>
    <row r="556" spans="3:6" ht="12.75">
      <c r="C556" s="82"/>
      <c r="D556" s="82"/>
      <c r="E556" s="82"/>
      <c r="F556" s="82"/>
    </row>
    <row r="557" spans="3:6" ht="12.75">
      <c r="C557" s="82"/>
      <c r="D557" s="82"/>
      <c r="E557" s="82"/>
      <c r="F557" s="82"/>
    </row>
    <row r="558" spans="3:6" ht="12.75">
      <c r="C558" s="82"/>
      <c r="D558" s="82"/>
      <c r="E558" s="82"/>
      <c r="F558" s="82"/>
    </row>
    <row r="559" spans="3:6" ht="12.75">
      <c r="C559" s="82"/>
      <c r="D559" s="82"/>
      <c r="E559" s="82"/>
      <c r="F559" s="82"/>
    </row>
    <row r="560" spans="3:6" ht="12.75">
      <c r="C560" s="82"/>
      <c r="D560" s="82"/>
      <c r="E560" s="82"/>
      <c r="F560" s="82"/>
    </row>
    <row r="561" spans="3:6" ht="12.75">
      <c r="C561" s="82"/>
      <c r="D561" s="82"/>
      <c r="E561" s="82"/>
      <c r="F561" s="82"/>
    </row>
    <row r="562" spans="3:6" ht="12.75">
      <c r="C562" s="82"/>
      <c r="D562" s="82"/>
      <c r="E562" s="82"/>
      <c r="F562" s="82"/>
    </row>
    <row r="563" spans="3:6" ht="12.75">
      <c r="C563" s="82"/>
      <c r="D563" s="82"/>
      <c r="E563" s="82"/>
      <c r="F563" s="82"/>
    </row>
    <row r="564" spans="3:6" ht="12.75">
      <c r="C564" s="82"/>
      <c r="D564" s="82"/>
      <c r="E564" s="82"/>
      <c r="F564" s="82"/>
    </row>
    <row r="565" spans="3:6" ht="12.75">
      <c r="C565" s="82"/>
      <c r="D565" s="82"/>
      <c r="E565" s="82"/>
      <c r="F565" s="82"/>
    </row>
    <row r="566" spans="3:6" ht="12.75">
      <c r="C566" s="82"/>
      <c r="D566" s="82"/>
      <c r="E566" s="82"/>
      <c r="F566" s="82"/>
    </row>
    <row r="567" spans="3:6" ht="12.75">
      <c r="C567" s="82"/>
      <c r="D567" s="82"/>
      <c r="E567" s="82"/>
      <c r="F567" s="82"/>
    </row>
    <row r="568" spans="3:6" ht="12.75">
      <c r="C568" s="82"/>
      <c r="D568" s="82"/>
      <c r="E568" s="82"/>
      <c r="F568" s="82"/>
    </row>
    <row r="569" spans="3:6" ht="12.75">
      <c r="C569" s="82"/>
      <c r="D569" s="82"/>
      <c r="E569" s="82"/>
      <c r="F569" s="82"/>
    </row>
    <row r="570" spans="3:6" ht="12.75">
      <c r="C570" s="82"/>
      <c r="D570" s="82"/>
      <c r="E570" s="82"/>
      <c r="F570" s="82"/>
    </row>
    <row r="571" spans="3:6" ht="12.75">
      <c r="C571" s="82"/>
      <c r="D571" s="82"/>
      <c r="E571" s="82"/>
      <c r="F571" s="82"/>
    </row>
    <row r="572" spans="3:6" ht="12.75">
      <c r="C572" s="82"/>
      <c r="D572" s="82"/>
      <c r="E572" s="82"/>
      <c r="F572" s="82"/>
    </row>
    <row r="573" spans="3:6" ht="12.75">
      <c r="C573" s="82"/>
      <c r="D573" s="82"/>
      <c r="E573" s="82"/>
      <c r="F573" s="82"/>
    </row>
    <row r="574" spans="3:6" ht="12.75">
      <c r="C574" s="82"/>
      <c r="D574" s="82"/>
      <c r="E574" s="82"/>
      <c r="F574" s="82"/>
    </row>
    <row r="575" spans="3:6" ht="12.75">
      <c r="C575" s="82"/>
      <c r="D575" s="82"/>
      <c r="E575" s="82"/>
      <c r="F575" s="82"/>
    </row>
    <row r="576" spans="3:6" ht="12.75">
      <c r="C576" s="82"/>
      <c r="D576" s="82"/>
      <c r="E576" s="82"/>
      <c r="F576" s="82"/>
    </row>
    <row r="577" spans="3:6" ht="12.75">
      <c r="C577" s="82"/>
      <c r="D577" s="82"/>
      <c r="E577" s="82"/>
      <c r="F577" s="82"/>
    </row>
    <row r="578" spans="3:6" ht="12.75">
      <c r="C578" s="82"/>
      <c r="D578" s="82"/>
      <c r="E578" s="82"/>
      <c r="F578" s="82"/>
    </row>
    <row r="579" spans="3:6" ht="12.75">
      <c r="C579" s="82"/>
      <c r="D579" s="82"/>
      <c r="E579" s="82"/>
      <c r="F579" s="82"/>
    </row>
    <row r="580" spans="3:6" ht="12.75">
      <c r="C580" s="82"/>
      <c r="D580" s="82"/>
      <c r="E580" s="82"/>
      <c r="F580" s="82"/>
    </row>
    <row r="581" spans="3:6" ht="12.75">
      <c r="C581" s="82"/>
      <c r="D581" s="82"/>
      <c r="E581" s="82"/>
      <c r="F581" s="82"/>
    </row>
    <row r="582" spans="3:6" ht="12.75">
      <c r="C582" s="82"/>
      <c r="D582" s="82"/>
      <c r="E582" s="82"/>
      <c r="F582" s="82"/>
    </row>
    <row r="583" spans="3:6" ht="12.75">
      <c r="C583" s="82"/>
      <c r="D583" s="82"/>
      <c r="E583" s="82"/>
      <c r="F583" s="82"/>
    </row>
    <row r="584" spans="3:6" ht="12.75">
      <c r="C584" s="82"/>
      <c r="D584" s="82"/>
      <c r="E584" s="82"/>
      <c r="F584" s="82"/>
    </row>
    <row r="585" spans="3:6" ht="12.75">
      <c r="C585" s="82"/>
      <c r="D585" s="82"/>
      <c r="E585" s="82"/>
      <c r="F585" s="82"/>
    </row>
    <row r="586" spans="3:6" ht="12.75">
      <c r="C586" s="82"/>
      <c r="D586" s="82"/>
      <c r="E586" s="82"/>
      <c r="F586" s="82"/>
    </row>
    <row r="587" spans="3:6" ht="12.75">
      <c r="C587" s="82"/>
      <c r="D587" s="82"/>
      <c r="E587" s="82"/>
      <c r="F587" s="82"/>
    </row>
    <row r="588" spans="3:6" ht="12.75">
      <c r="C588" s="82"/>
      <c r="D588" s="82"/>
      <c r="E588" s="82"/>
      <c r="F588" s="82"/>
    </row>
    <row r="589" spans="3:6" ht="12.75">
      <c r="C589" s="82"/>
      <c r="D589" s="82"/>
      <c r="E589" s="82"/>
      <c r="F589" s="82"/>
    </row>
    <row r="590" spans="3:6" ht="12.75">
      <c r="C590" s="82"/>
      <c r="D590" s="82"/>
      <c r="E590" s="82"/>
      <c r="F590" s="82"/>
    </row>
    <row r="591" spans="3:6" ht="12.75">
      <c r="C591" s="82"/>
      <c r="D591" s="82"/>
      <c r="E591" s="82"/>
      <c r="F591" s="82"/>
    </row>
    <row r="592" spans="3:6" ht="12.75">
      <c r="C592" s="82"/>
      <c r="D592" s="82"/>
      <c r="E592" s="82"/>
      <c r="F592" s="82"/>
    </row>
    <row r="593" spans="3:6" ht="12.75">
      <c r="C593" s="82"/>
      <c r="D593" s="82"/>
      <c r="E593" s="82"/>
      <c r="F593" s="82"/>
    </row>
    <row r="594" spans="3:6" ht="12.75">
      <c r="C594" s="82"/>
      <c r="D594" s="82"/>
      <c r="E594" s="82"/>
      <c r="F594" s="82"/>
    </row>
    <row r="595" spans="3:6" ht="12.75">
      <c r="C595" s="82"/>
      <c r="D595" s="82"/>
      <c r="E595" s="82"/>
      <c r="F595" s="82"/>
    </row>
    <row r="596" spans="3:6" ht="12.75">
      <c r="C596" s="82"/>
      <c r="D596" s="82"/>
      <c r="E596" s="82"/>
      <c r="F596" s="82"/>
    </row>
    <row r="597" spans="3:6" ht="12.75">
      <c r="C597" s="82"/>
      <c r="D597" s="82"/>
      <c r="E597" s="82"/>
      <c r="F597" s="82"/>
    </row>
    <row r="598" spans="3:6" ht="12.75">
      <c r="C598" s="82"/>
      <c r="D598" s="82"/>
      <c r="E598" s="82"/>
      <c r="F598" s="82"/>
    </row>
    <row r="599" spans="3:6" ht="12.75">
      <c r="C599" s="82"/>
      <c r="D599" s="82"/>
      <c r="E599" s="82"/>
      <c r="F599" s="82"/>
    </row>
    <row r="600" spans="3:6" ht="12.75">
      <c r="C600" s="82"/>
      <c r="D600" s="82"/>
      <c r="E600" s="82"/>
      <c r="F600" s="82"/>
    </row>
    <row r="601" spans="3:6" ht="12.75">
      <c r="C601" s="82"/>
      <c r="D601" s="82"/>
      <c r="E601" s="82"/>
      <c r="F601" s="82"/>
    </row>
    <row r="602" spans="3:6" ht="12.75">
      <c r="C602" s="82"/>
      <c r="D602" s="82"/>
      <c r="E602" s="82"/>
      <c r="F602" s="82"/>
    </row>
    <row r="603" spans="3:6" ht="12.75">
      <c r="C603" s="82"/>
      <c r="D603" s="82"/>
      <c r="E603" s="82"/>
      <c r="F603" s="82"/>
    </row>
    <row r="604" spans="3:6" ht="12.75">
      <c r="C604" s="82"/>
      <c r="D604" s="82"/>
      <c r="E604" s="82"/>
      <c r="F604" s="82"/>
    </row>
    <row r="605" spans="3:6" ht="12.75">
      <c r="C605" s="82"/>
      <c r="D605" s="82"/>
      <c r="E605" s="82"/>
      <c r="F605" s="82"/>
    </row>
    <row r="606" spans="3:6" ht="12.75">
      <c r="C606" s="82"/>
      <c r="D606" s="82"/>
      <c r="E606" s="82"/>
      <c r="F606" s="82"/>
    </row>
    <row r="607" spans="3:6" ht="12.75">
      <c r="C607" s="82"/>
      <c r="D607" s="82"/>
      <c r="E607" s="82"/>
      <c r="F607" s="82"/>
    </row>
    <row r="608" spans="3:6" ht="12.75">
      <c r="C608" s="82"/>
      <c r="D608" s="82"/>
      <c r="E608" s="82"/>
      <c r="F608" s="82"/>
    </row>
    <row r="609" spans="3:6" ht="12.75">
      <c r="C609" s="82"/>
      <c r="D609" s="82"/>
      <c r="E609" s="82"/>
      <c r="F609" s="82"/>
    </row>
    <row r="610" spans="3:6" ht="12.75">
      <c r="C610" s="82"/>
      <c r="D610" s="82"/>
      <c r="E610" s="82"/>
      <c r="F610" s="82"/>
    </row>
    <row r="611" spans="3:6" ht="12.75">
      <c r="C611" s="82"/>
      <c r="D611" s="82"/>
      <c r="E611" s="82"/>
      <c r="F611" s="82"/>
    </row>
    <row r="612" spans="3:6" ht="12.75">
      <c r="C612" s="82"/>
      <c r="D612" s="82"/>
      <c r="E612" s="82"/>
      <c r="F612" s="82"/>
    </row>
    <row r="613" spans="3:6" ht="12.75">
      <c r="C613" s="82"/>
      <c r="D613" s="82"/>
      <c r="E613" s="82"/>
      <c r="F613" s="82"/>
    </row>
    <row r="614" spans="3:6" ht="12.75">
      <c r="C614" s="82"/>
      <c r="D614" s="82"/>
      <c r="E614" s="82"/>
      <c r="F614" s="82"/>
    </row>
    <row r="615" spans="3:6" ht="12.75">
      <c r="C615" s="82"/>
      <c r="D615" s="82"/>
      <c r="E615" s="82"/>
      <c r="F615" s="82"/>
    </row>
    <row r="616" spans="3:6" ht="12.75">
      <c r="C616" s="82"/>
      <c r="D616" s="82"/>
      <c r="E616" s="82"/>
      <c r="F616" s="82"/>
    </row>
    <row r="617" spans="3:6" ht="12.75">
      <c r="C617" s="82"/>
      <c r="D617" s="82"/>
      <c r="E617" s="82"/>
      <c r="F617" s="82"/>
    </row>
    <row r="618" spans="3:6" ht="12.75">
      <c r="C618" s="82"/>
      <c r="D618" s="82"/>
      <c r="E618" s="82"/>
      <c r="F618" s="82"/>
    </row>
    <row r="619" spans="3:6" ht="12.75">
      <c r="C619" s="82"/>
      <c r="D619" s="82"/>
      <c r="E619" s="82"/>
      <c r="F619" s="82"/>
    </row>
    <row r="620" spans="3:6" ht="12.75">
      <c r="C620" s="82"/>
      <c r="D620" s="82"/>
      <c r="E620" s="82"/>
      <c r="F620" s="82"/>
    </row>
    <row r="621" spans="3:6" ht="12.75">
      <c r="C621" s="82"/>
      <c r="D621" s="82"/>
      <c r="E621" s="82"/>
      <c r="F621" s="82"/>
    </row>
    <row r="622" spans="3:6" ht="12.75">
      <c r="C622" s="82"/>
      <c r="D622" s="82"/>
      <c r="E622" s="82"/>
      <c r="F622" s="82"/>
    </row>
    <row r="623" spans="3:6" ht="12.75">
      <c r="C623" s="82"/>
      <c r="D623" s="82"/>
      <c r="E623" s="82"/>
      <c r="F623" s="82"/>
    </row>
    <row r="624" spans="3:6" ht="12.75">
      <c r="C624" s="82"/>
      <c r="D624" s="82"/>
      <c r="E624" s="82"/>
      <c r="F624" s="82"/>
    </row>
    <row r="625" spans="3:6" ht="12.75">
      <c r="C625" s="82"/>
      <c r="D625" s="82"/>
      <c r="E625" s="82"/>
      <c r="F625" s="82"/>
    </row>
    <row r="626" spans="3:6" ht="12.75">
      <c r="C626" s="82"/>
      <c r="D626" s="82"/>
      <c r="E626" s="82"/>
      <c r="F626" s="82"/>
    </row>
    <row r="627" spans="3:6" ht="12.75">
      <c r="C627" s="82"/>
      <c r="D627" s="82"/>
      <c r="E627" s="82"/>
      <c r="F627" s="82"/>
    </row>
    <row r="628" spans="3:6" ht="12.75">
      <c r="C628" s="82"/>
      <c r="D628" s="82"/>
      <c r="E628" s="82"/>
      <c r="F628" s="82"/>
    </row>
    <row r="629" spans="3:6" ht="12.75">
      <c r="C629" s="82"/>
      <c r="D629" s="82"/>
      <c r="E629" s="82"/>
      <c r="F629" s="82"/>
    </row>
    <row r="630" spans="3:6" ht="12.75">
      <c r="C630" s="82"/>
      <c r="D630" s="82"/>
      <c r="E630" s="82"/>
      <c r="F630" s="82"/>
    </row>
    <row r="631" spans="3:6" ht="12.75">
      <c r="C631" s="82"/>
      <c r="D631" s="82"/>
      <c r="E631" s="82"/>
      <c r="F631" s="82"/>
    </row>
    <row r="632" spans="3:6" ht="12.75">
      <c r="C632" s="82"/>
      <c r="D632" s="82"/>
      <c r="E632" s="82"/>
      <c r="F632" s="82"/>
    </row>
    <row r="633" spans="3:6" ht="12.75">
      <c r="C633" s="82"/>
      <c r="D633" s="82"/>
      <c r="E633" s="82"/>
      <c r="F633" s="82"/>
    </row>
    <row r="634" spans="3:6" ht="12.75">
      <c r="C634" s="82"/>
      <c r="D634" s="82"/>
      <c r="E634" s="82"/>
      <c r="F634" s="82"/>
    </row>
    <row r="635" spans="3:6" ht="12.75">
      <c r="C635" s="82"/>
      <c r="D635" s="82"/>
      <c r="E635" s="82"/>
      <c r="F635" s="82"/>
    </row>
    <row r="636" spans="3:6" ht="12.75">
      <c r="C636" s="82"/>
      <c r="D636" s="82"/>
      <c r="E636" s="82"/>
      <c r="F636" s="82"/>
    </row>
    <row r="637" spans="3:6" ht="12.75">
      <c r="C637" s="82"/>
      <c r="D637" s="82"/>
      <c r="E637" s="82"/>
      <c r="F637" s="82"/>
    </row>
    <row r="638" spans="3:6" ht="12.75">
      <c r="C638" s="82"/>
      <c r="D638" s="82"/>
      <c r="E638" s="82"/>
      <c r="F638" s="82"/>
    </row>
    <row r="639" spans="3:6" ht="12.75">
      <c r="C639" s="82"/>
      <c r="D639" s="82"/>
      <c r="E639" s="82"/>
      <c r="F639" s="82"/>
    </row>
    <row r="640" spans="3:6" ht="12.75">
      <c r="C640" s="82"/>
      <c r="D640" s="82"/>
      <c r="E640" s="82"/>
      <c r="F640" s="82"/>
    </row>
    <row r="641" spans="3:6" ht="12.75">
      <c r="C641" s="82"/>
      <c r="D641" s="82"/>
      <c r="E641" s="82"/>
      <c r="F641" s="82"/>
    </row>
    <row r="642" spans="3:6" ht="12.75">
      <c r="C642" s="82"/>
      <c r="D642" s="82"/>
      <c r="E642" s="82"/>
      <c r="F642" s="82"/>
    </row>
    <row r="643" spans="3:6" ht="12.75">
      <c r="C643" s="82"/>
      <c r="D643" s="82"/>
      <c r="E643" s="82"/>
      <c r="F643" s="82"/>
    </row>
    <row r="644" spans="3:6" ht="12.75">
      <c r="C644" s="82"/>
      <c r="D644" s="82"/>
      <c r="E644" s="82"/>
      <c r="F644" s="82"/>
    </row>
    <row r="645" spans="3:6" ht="12.75">
      <c r="C645" s="82"/>
      <c r="D645" s="82"/>
      <c r="E645" s="82"/>
      <c r="F645" s="82"/>
    </row>
    <row r="646" spans="3:6" ht="12.75">
      <c r="C646" s="82"/>
      <c r="D646" s="82"/>
      <c r="E646" s="82"/>
      <c r="F646" s="82"/>
    </row>
    <row r="647" spans="3:6" ht="12.75">
      <c r="C647" s="82"/>
      <c r="D647" s="82"/>
      <c r="E647" s="82"/>
      <c r="F647" s="82"/>
    </row>
    <row r="648" spans="3:6" ht="12.75">
      <c r="C648" s="82"/>
      <c r="D648" s="82"/>
      <c r="E648" s="82"/>
      <c r="F648" s="82"/>
    </row>
    <row r="649" spans="3:6" ht="12.75">
      <c r="C649" s="82"/>
      <c r="D649" s="82"/>
      <c r="E649" s="82"/>
      <c r="F649" s="82"/>
    </row>
    <row r="650" spans="3:6" ht="12.75">
      <c r="C650" s="82"/>
      <c r="D650" s="82"/>
      <c r="E650" s="82"/>
      <c r="F650" s="82"/>
    </row>
    <row r="651" spans="3:6" ht="12.75">
      <c r="C651" s="82"/>
      <c r="D651" s="82"/>
      <c r="E651" s="82"/>
      <c r="F651" s="82"/>
    </row>
    <row r="652" spans="3:6" ht="12.75">
      <c r="C652" s="82"/>
      <c r="D652" s="82"/>
      <c r="E652" s="82"/>
      <c r="F652" s="82"/>
    </row>
    <row r="653" spans="3:6" ht="12.75">
      <c r="C653" s="82"/>
      <c r="D653" s="82"/>
      <c r="E653" s="82"/>
      <c r="F653" s="82"/>
    </row>
    <row r="654" spans="3:6" ht="12.75">
      <c r="C654" s="82"/>
      <c r="D654" s="82"/>
      <c r="E654" s="82"/>
      <c r="F654" s="82"/>
    </row>
    <row r="655" spans="3:6" ht="12.75">
      <c r="C655" s="82"/>
      <c r="D655" s="82"/>
      <c r="E655" s="82"/>
      <c r="F655" s="82"/>
    </row>
    <row r="656" spans="3:6" ht="12.75">
      <c r="C656" s="82"/>
      <c r="D656" s="82"/>
      <c r="E656" s="82"/>
      <c r="F656" s="82"/>
    </row>
    <row r="657" spans="3:6" ht="12.75">
      <c r="C657" s="82"/>
      <c r="D657" s="82"/>
      <c r="E657" s="82"/>
      <c r="F657" s="82"/>
    </row>
    <row r="658" spans="3:6" ht="12.75">
      <c r="C658" s="82"/>
      <c r="D658" s="82"/>
      <c r="E658" s="82"/>
      <c r="F658" s="82"/>
    </row>
    <row r="659" spans="3:6" ht="12.75">
      <c r="C659" s="82"/>
      <c r="D659" s="82"/>
      <c r="E659" s="82"/>
      <c r="F659" s="82"/>
    </row>
    <row r="660" spans="3:6" ht="12.75">
      <c r="C660" s="82"/>
      <c r="D660" s="82"/>
      <c r="E660" s="82"/>
      <c r="F660" s="82"/>
    </row>
    <row r="661" spans="3:6" ht="12.75">
      <c r="C661" s="82"/>
      <c r="D661" s="82"/>
      <c r="E661" s="82"/>
      <c r="F661" s="82"/>
    </row>
    <row r="662" spans="3:6" ht="12.75">
      <c r="C662" s="82"/>
      <c r="D662" s="82"/>
      <c r="E662" s="82"/>
      <c r="F662" s="82"/>
    </row>
    <row r="663" spans="3:6" ht="12.75">
      <c r="C663" s="82"/>
      <c r="D663" s="82"/>
      <c r="E663" s="82"/>
      <c r="F663" s="82"/>
    </row>
    <row r="664" spans="3:6" ht="12.75">
      <c r="C664" s="82"/>
      <c r="D664" s="82"/>
      <c r="E664" s="82"/>
      <c r="F664" s="82"/>
    </row>
    <row r="665" spans="3:6" ht="12.75">
      <c r="C665" s="82"/>
      <c r="D665" s="82"/>
      <c r="E665" s="82"/>
      <c r="F665" s="82"/>
    </row>
    <row r="666" spans="3:6" ht="12.75">
      <c r="C666" s="82"/>
      <c r="D666" s="82"/>
      <c r="E666" s="82"/>
      <c r="F666" s="82"/>
    </row>
    <row r="667" spans="3:6" ht="12.75">
      <c r="C667" s="82"/>
      <c r="D667" s="82"/>
      <c r="E667" s="82"/>
      <c r="F667" s="82"/>
    </row>
    <row r="668" spans="3:6" ht="12.75">
      <c r="C668" s="82"/>
      <c r="D668" s="82"/>
      <c r="E668" s="82"/>
      <c r="F668" s="82"/>
    </row>
    <row r="669" spans="3:6" ht="12.75">
      <c r="C669" s="82"/>
      <c r="D669" s="82"/>
      <c r="E669" s="82"/>
      <c r="F669" s="82"/>
    </row>
    <row r="670" spans="3:6" ht="12.75">
      <c r="C670" s="82"/>
      <c r="D670" s="82"/>
      <c r="E670" s="82"/>
      <c r="F670" s="82"/>
    </row>
    <row r="671" spans="3:6" ht="12.75">
      <c r="C671" s="82"/>
      <c r="D671" s="82"/>
      <c r="E671" s="82"/>
      <c r="F671" s="82"/>
    </row>
    <row r="672" spans="3:6" ht="12.75">
      <c r="C672" s="82"/>
      <c r="D672" s="82"/>
      <c r="E672" s="82"/>
      <c r="F672" s="82"/>
    </row>
    <row r="673" spans="3:6" ht="12.75">
      <c r="C673" s="82"/>
      <c r="D673" s="82"/>
      <c r="E673" s="82"/>
      <c r="F673" s="82"/>
    </row>
    <row r="674" spans="3:6" ht="12.75">
      <c r="C674" s="82"/>
      <c r="D674" s="82"/>
      <c r="E674" s="82"/>
      <c r="F674" s="82"/>
    </row>
    <row r="675" spans="3:6" ht="12.75">
      <c r="C675" s="82"/>
      <c r="D675" s="82"/>
      <c r="E675" s="82"/>
      <c r="F675" s="82"/>
    </row>
    <row r="676" spans="3:6" ht="12.75">
      <c r="C676" s="82"/>
      <c r="D676" s="82"/>
      <c r="E676" s="82"/>
      <c r="F676" s="82"/>
    </row>
    <row r="677" spans="3:6" ht="12.75">
      <c r="C677" s="82"/>
      <c r="D677" s="82"/>
      <c r="E677" s="82"/>
      <c r="F677" s="82"/>
    </row>
    <row r="678" spans="3:6" ht="12.75">
      <c r="C678" s="82"/>
      <c r="D678" s="82"/>
      <c r="E678" s="82"/>
      <c r="F678" s="82"/>
    </row>
    <row r="679" spans="3:6" ht="12.75">
      <c r="C679" s="82"/>
      <c r="D679" s="82"/>
      <c r="E679" s="82"/>
      <c r="F679" s="82"/>
    </row>
    <row r="680" spans="3:6" ht="12.75">
      <c r="C680" s="82"/>
      <c r="D680" s="82"/>
      <c r="E680" s="82"/>
      <c r="F680" s="82"/>
    </row>
    <row r="681" spans="3:6" ht="12.75">
      <c r="C681" s="82"/>
      <c r="D681" s="82"/>
      <c r="E681" s="82"/>
      <c r="F681" s="82"/>
    </row>
    <row r="682" spans="3:6" ht="12.75">
      <c r="C682" s="82"/>
      <c r="D682" s="82"/>
      <c r="E682" s="82"/>
      <c r="F682" s="82"/>
    </row>
    <row r="683" spans="3:6" ht="12.75">
      <c r="C683" s="82"/>
      <c r="D683" s="82"/>
      <c r="E683" s="82"/>
      <c r="F683" s="82"/>
    </row>
    <row r="684" spans="3:6" ht="12.75">
      <c r="C684" s="82"/>
      <c r="D684" s="82"/>
      <c r="E684" s="82"/>
      <c r="F684" s="82"/>
    </row>
    <row r="685" spans="3:6" ht="12.75">
      <c r="C685" s="82"/>
      <c r="D685" s="82"/>
      <c r="E685" s="82"/>
      <c r="F685" s="82"/>
    </row>
    <row r="686" spans="3:6" ht="12.75">
      <c r="C686" s="82"/>
      <c r="D686" s="82"/>
      <c r="E686" s="82"/>
      <c r="F686" s="82"/>
    </row>
    <row r="687" spans="3:6" ht="12.75">
      <c r="C687" s="82"/>
      <c r="D687" s="82"/>
      <c r="E687" s="82"/>
      <c r="F687" s="82"/>
    </row>
    <row r="688" spans="3:6" ht="12.75">
      <c r="C688" s="82"/>
      <c r="D688" s="82"/>
      <c r="E688" s="82"/>
      <c r="F688" s="82"/>
    </row>
    <row r="689" spans="3:6" ht="12.75">
      <c r="C689" s="82"/>
      <c r="D689" s="82"/>
      <c r="E689" s="82"/>
      <c r="F689" s="82"/>
    </row>
    <row r="690" spans="3:6" ht="12.75">
      <c r="C690" s="82"/>
      <c r="D690" s="82"/>
      <c r="E690" s="82"/>
      <c r="F690" s="82"/>
    </row>
    <row r="691" spans="3:6" ht="12.75">
      <c r="C691" s="82"/>
      <c r="D691" s="82"/>
      <c r="E691" s="82"/>
      <c r="F691" s="82"/>
    </row>
    <row r="692" spans="3:6" ht="12.75">
      <c r="C692" s="82"/>
      <c r="D692" s="82"/>
      <c r="E692" s="82"/>
      <c r="F692" s="82"/>
    </row>
    <row r="693" spans="3:6" ht="12.75">
      <c r="C693" s="82"/>
      <c r="D693" s="82"/>
      <c r="E693" s="82"/>
      <c r="F693" s="82"/>
    </row>
    <row r="694" spans="3:6" ht="12.75">
      <c r="C694" s="82"/>
      <c r="D694" s="82"/>
      <c r="E694" s="82"/>
      <c r="F694" s="82"/>
    </row>
    <row r="695" spans="3:6" ht="12.75">
      <c r="C695" s="82"/>
      <c r="D695" s="82"/>
      <c r="E695" s="82"/>
      <c r="F695" s="82"/>
    </row>
    <row r="696" spans="3:6" ht="12.75">
      <c r="C696" s="82"/>
      <c r="D696" s="82"/>
      <c r="E696" s="82"/>
      <c r="F696" s="82"/>
    </row>
    <row r="697" spans="3:6" ht="12.75">
      <c r="C697" s="82"/>
      <c r="D697" s="82"/>
      <c r="E697" s="82"/>
      <c r="F697" s="82"/>
    </row>
    <row r="698" spans="3:6" ht="12.75">
      <c r="C698" s="82"/>
      <c r="D698" s="82"/>
      <c r="E698" s="82"/>
      <c r="F698" s="82"/>
    </row>
    <row r="699" spans="3:6" ht="12.75">
      <c r="C699" s="82"/>
      <c r="D699" s="82"/>
      <c r="E699" s="82"/>
      <c r="F699" s="82"/>
    </row>
    <row r="700" spans="3:6" ht="12.75">
      <c r="C700" s="82"/>
      <c r="D700" s="82"/>
      <c r="E700" s="82"/>
      <c r="F700" s="82"/>
    </row>
    <row r="701" spans="3:6" ht="12.75">
      <c r="C701" s="82"/>
      <c r="D701" s="82"/>
      <c r="E701" s="82"/>
      <c r="F701" s="82"/>
    </row>
    <row r="702" spans="3:6" ht="12.75">
      <c r="C702" s="82"/>
      <c r="D702" s="82"/>
      <c r="E702" s="82"/>
      <c r="F702" s="82"/>
    </row>
    <row r="703" spans="3:6" ht="12.75">
      <c r="C703" s="82"/>
      <c r="D703" s="82"/>
      <c r="E703" s="82"/>
      <c r="F703" s="82"/>
    </row>
    <row r="704" spans="3:6" ht="12.75">
      <c r="C704" s="82"/>
      <c r="D704" s="82"/>
      <c r="E704" s="82"/>
      <c r="F704" s="82"/>
    </row>
    <row r="705" spans="3:6" ht="12.75">
      <c r="C705" s="82"/>
      <c r="D705" s="82"/>
      <c r="E705" s="82"/>
      <c r="F705" s="82"/>
    </row>
    <row r="706" spans="3:6" ht="12.75">
      <c r="C706" s="82"/>
      <c r="D706" s="82"/>
      <c r="E706" s="82"/>
      <c r="F706" s="82"/>
    </row>
    <row r="707" spans="3:6" ht="12.75">
      <c r="C707" s="82"/>
      <c r="D707" s="82"/>
      <c r="E707" s="82"/>
      <c r="F707" s="82"/>
    </row>
    <row r="708" spans="3:6" ht="12.75">
      <c r="C708" s="82"/>
      <c r="D708" s="82"/>
      <c r="E708" s="82"/>
      <c r="F708" s="82"/>
    </row>
    <row r="709" spans="3:6" ht="12.75">
      <c r="C709" s="82"/>
      <c r="D709" s="82"/>
      <c r="E709" s="82"/>
      <c r="F709" s="82"/>
    </row>
    <row r="710" spans="3:6" ht="12.75">
      <c r="C710" s="82"/>
      <c r="D710" s="82"/>
      <c r="E710" s="82"/>
      <c r="F710" s="82"/>
    </row>
    <row r="711" spans="3:6" ht="12.75">
      <c r="C711" s="82"/>
      <c r="D711" s="82"/>
      <c r="E711" s="82"/>
      <c r="F711" s="82"/>
    </row>
    <row r="712" spans="3:6" ht="12.75">
      <c r="C712" s="82"/>
      <c r="D712" s="82"/>
      <c r="E712" s="82"/>
      <c r="F712" s="82"/>
    </row>
    <row r="713" spans="3:6" ht="12.75">
      <c r="C713" s="82"/>
      <c r="D713" s="82"/>
      <c r="E713" s="82"/>
      <c r="F713" s="82"/>
    </row>
    <row r="714" spans="3:6" ht="12.75">
      <c r="C714" s="82"/>
      <c r="D714" s="82"/>
      <c r="E714" s="82"/>
      <c r="F714" s="82"/>
    </row>
    <row r="715" spans="3:6" ht="12.75">
      <c r="C715" s="82"/>
      <c r="D715" s="82"/>
      <c r="E715" s="82"/>
      <c r="F715" s="82"/>
    </row>
    <row r="716" spans="3:6" ht="12.75">
      <c r="C716" s="82"/>
      <c r="D716" s="82"/>
      <c r="E716" s="82"/>
      <c r="F716" s="82"/>
    </row>
    <row r="717" spans="3:6" ht="12.75">
      <c r="C717" s="82"/>
      <c r="D717" s="82"/>
      <c r="E717" s="82"/>
      <c r="F717" s="82"/>
    </row>
    <row r="718" spans="3:6" ht="12.75">
      <c r="C718" s="82"/>
      <c r="D718" s="82"/>
      <c r="E718" s="82"/>
      <c r="F718" s="82"/>
    </row>
    <row r="719" spans="3:6" ht="12.75">
      <c r="C719" s="82"/>
      <c r="D719" s="82"/>
      <c r="E719" s="82"/>
      <c r="F719" s="82"/>
    </row>
    <row r="720" spans="3:6" ht="12.75">
      <c r="C720" s="82"/>
      <c r="D720" s="82"/>
      <c r="E720" s="82"/>
      <c r="F720" s="82"/>
    </row>
    <row r="721" spans="3:6" ht="12.75">
      <c r="C721" s="82"/>
      <c r="D721" s="82"/>
      <c r="E721" s="82"/>
      <c r="F721" s="82"/>
    </row>
    <row r="722" spans="3:6" ht="12.75">
      <c r="C722" s="82"/>
      <c r="D722" s="82"/>
      <c r="E722" s="82"/>
      <c r="F722" s="82"/>
    </row>
    <row r="723" spans="3:6" ht="12.75">
      <c r="C723" s="82"/>
      <c r="D723" s="82"/>
      <c r="E723" s="82"/>
      <c r="F723" s="82"/>
    </row>
    <row r="724" spans="3:6" ht="12.75">
      <c r="C724" s="82"/>
      <c r="D724" s="82"/>
      <c r="E724" s="82"/>
      <c r="F724" s="82"/>
    </row>
    <row r="725" spans="3:6" ht="12.75">
      <c r="C725" s="82"/>
      <c r="D725" s="82"/>
      <c r="E725" s="82"/>
      <c r="F725" s="82"/>
    </row>
    <row r="726" spans="3:6" ht="12.75">
      <c r="C726" s="82"/>
      <c r="D726" s="82"/>
      <c r="E726" s="82"/>
      <c r="F726" s="82"/>
    </row>
    <row r="727" spans="3:6" ht="12.75">
      <c r="C727" s="82"/>
      <c r="D727" s="82"/>
      <c r="E727" s="82"/>
      <c r="F727" s="82"/>
    </row>
    <row r="728" spans="3:6" ht="12.75">
      <c r="C728" s="82"/>
      <c r="D728" s="82"/>
      <c r="E728" s="82"/>
      <c r="F728" s="82"/>
    </row>
    <row r="729" spans="3:6" ht="12.75">
      <c r="C729" s="82"/>
      <c r="D729" s="82"/>
      <c r="E729" s="82"/>
      <c r="F729" s="82"/>
    </row>
    <row r="730" spans="3:6" ht="12.75">
      <c r="C730" s="82"/>
      <c r="D730" s="82"/>
      <c r="E730" s="82"/>
      <c r="F730" s="82"/>
    </row>
    <row r="731" spans="3:6" ht="12.75">
      <c r="C731" s="82"/>
      <c r="D731" s="82"/>
      <c r="E731" s="82"/>
      <c r="F731" s="82"/>
    </row>
    <row r="732" spans="3:6" ht="12.75">
      <c r="C732" s="82"/>
      <c r="D732" s="82"/>
      <c r="E732" s="82"/>
      <c r="F732" s="82"/>
    </row>
    <row r="733" spans="3:6" ht="12.75">
      <c r="C733" s="82"/>
      <c r="D733" s="82"/>
      <c r="E733" s="82"/>
      <c r="F733" s="82"/>
    </row>
    <row r="734" spans="3:6" ht="12.75">
      <c r="C734" s="82"/>
      <c r="D734" s="82"/>
      <c r="E734" s="82"/>
      <c r="F734" s="82"/>
    </row>
    <row r="735" spans="3:6" ht="12.75">
      <c r="C735" s="82"/>
      <c r="D735" s="82"/>
      <c r="E735" s="82"/>
      <c r="F735" s="82"/>
    </row>
    <row r="736" spans="3:6" ht="12.75">
      <c r="C736" s="82"/>
      <c r="D736" s="82"/>
      <c r="E736" s="82"/>
      <c r="F736" s="82"/>
    </row>
    <row r="737" spans="3:6" ht="12.75">
      <c r="C737" s="82"/>
      <c r="D737" s="82"/>
      <c r="E737" s="82"/>
      <c r="F737" s="82"/>
    </row>
    <row r="738" spans="3:6" ht="12.75">
      <c r="C738" s="82"/>
      <c r="D738" s="82"/>
      <c r="E738" s="82"/>
      <c r="F738" s="82"/>
    </row>
    <row r="739" spans="3:6" ht="12.75">
      <c r="C739" s="82"/>
      <c r="D739" s="82"/>
      <c r="E739" s="82"/>
      <c r="F739" s="82"/>
    </row>
    <row r="740" spans="3:6" ht="12.75">
      <c r="C740" s="82"/>
      <c r="D740" s="82"/>
      <c r="E740" s="82"/>
      <c r="F740" s="82"/>
    </row>
    <row r="741" spans="3:6" ht="12.75">
      <c r="C741" s="82"/>
      <c r="D741" s="82"/>
      <c r="E741" s="82"/>
      <c r="F741" s="82"/>
    </row>
    <row r="742" spans="3:6" ht="12.75">
      <c r="C742" s="82"/>
      <c r="D742" s="82"/>
      <c r="E742" s="82"/>
      <c r="F742" s="82"/>
    </row>
    <row r="743" spans="3:6" ht="12.75">
      <c r="C743" s="82"/>
      <c r="D743" s="82"/>
      <c r="E743" s="82"/>
      <c r="F743" s="82"/>
    </row>
    <row r="744" spans="3:6" ht="12.75">
      <c r="C744" s="82"/>
      <c r="D744" s="82"/>
      <c r="E744" s="82"/>
      <c r="F744" s="82"/>
    </row>
    <row r="745" spans="3:6" ht="12.75">
      <c r="C745" s="82"/>
      <c r="D745" s="82"/>
      <c r="E745" s="82"/>
      <c r="F745" s="82"/>
    </row>
    <row r="746" spans="3:6" ht="12.75">
      <c r="C746" s="82"/>
      <c r="D746" s="82"/>
      <c r="E746" s="82"/>
      <c r="F746" s="82"/>
    </row>
    <row r="747" spans="3:6" ht="12.75">
      <c r="C747" s="82"/>
      <c r="D747" s="82"/>
      <c r="E747" s="82"/>
      <c r="F747" s="82"/>
    </row>
    <row r="748" spans="3:6" ht="12.75">
      <c r="C748" s="82"/>
      <c r="D748" s="82"/>
      <c r="E748" s="82"/>
      <c r="F748" s="82"/>
    </row>
    <row r="749" spans="3:6" ht="12.75">
      <c r="C749" s="82"/>
      <c r="D749" s="82"/>
      <c r="E749" s="82"/>
      <c r="F749" s="82"/>
    </row>
    <row r="750" spans="3:6" ht="12.75">
      <c r="C750" s="82"/>
      <c r="D750" s="82"/>
      <c r="E750" s="82"/>
      <c r="F750" s="82"/>
    </row>
    <row r="751" spans="3:6" ht="12.75">
      <c r="C751" s="82"/>
      <c r="D751" s="82"/>
      <c r="E751" s="82"/>
      <c r="F751" s="82"/>
    </row>
    <row r="752" spans="3:6" ht="12.75">
      <c r="C752" s="82"/>
      <c r="D752" s="82"/>
      <c r="E752" s="82"/>
      <c r="F752" s="82"/>
    </row>
    <row r="753" spans="3:6" ht="12.75">
      <c r="C753" s="82"/>
      <c r="D753" s="82"/>
      <c r="E753" s="82"/>
      <c r="F753" s="82"/>
    </row>
    <row r="1308" ht="12.75">
      <c r="E1308" s="151" t="s">
        <v>62</v>
      </c>
    </row>
    <row r="1309" ht="12.75">
      <c r="E1309" s="151" t="s">
        <v>81</v>
      </c>
    </row>
    <row r="1310" ht="12.75">
      <c r="E1310" s="151"/>
    </row>
  </sheetData>
  <sheetProtection/>
  <printOptions/>
  <pageMargins left="0.55" right="0.21" top="0.5" bottom="0.5" header="0" footer="0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B23" sqref="B23"/>
    </sheetView>
  </sheetViews>
  <sheetFormatPr defaultColWidth="35.3359375" defaultRowHeight="15"/>
  <cols>
    <col min="1" max="1" width="37.77734375" style="14" customWidth="1"/>
    <col min="2" max="5" width="18.77734375" style="14" customWidth="1"/>
    <col min="6" max="16384" width="35.3359375" style="14" customWidth="1"/>
  </cols>
  <sheetData>
    <row r="1" ht="12.75">
      <c r="F1" s="122"/>
    </row>
    <row r="2" spans="1:6" ht="13.5" thickBot="1">
      <c r="A2" s="145" t="s">
        <v>23</v>
      </c>
      <c r="F2" s="122"/>
    </row>
    <row r="3" spans="1:6" ht="12.75">
      <c r="A3" s="55"/>
      <c r="B3" s="56"/>
      <c r="C3" s="57"/>
      <c r="D3" s="57"/>
      <c r="E3" s="146"/>
      <c r="F3" s="122"/>
    </row>
    <row r="4" spans="1:6" ht="12.75">
      <c r="A4" s="58" t="s">
        <v>0</v>
      </c>
      <c r="C4" s="59"/>
      <c r="D4" s="59"/>
      <c r="E4" s="147"/>
      <c r="F4" s="122"/>
    </row>
    <row r="5" spans="1:6" ht="13.5" thickBot="1">
      <c r="A5" s="60" t="s">
        <v>1</v>
      </c>
      <c r="B5" s="61"/>
      <c r="C5" s="61"/>
      <c r="D5" s="61"/>
      <c r="E5" s="148"/>
      <c r="F5" s="122"/>
    </row>
    <row r="6" spans="1:6" ht="12.75">
      <c r="A6" s="58"/>
      <c r="B6" s="18"/>
      <c r="C6" s="18"/>
      <c r="D6" s="56"/>
      <c r="E6" s="147"/>
      <c r="F6" s="122"/>
    </row>
    <row r="7" spans="1:6" ht="12.75">
      <c r="A7" s="62" t="s">
        <v>127</v>
      </c>
      <c r="B7" s="18"/>
      <c r="C7" s="18"/>
      <c r="D7" s="18"/>
      <c r="E7" s="147"/>
      <c r="F7" s="122"/>
    </row>
    <row r="8" spans="1:6" ht="12.75">
      <c r="A8" s="62" t="str">
        <f>'Income Statement'!B8</f>
        <v>FOR THE QUARTER ENDED 30 SEPTEMBER 2011</v>
      </c>
      <c r="D8" s="18"/>
      <c r="E8" s="147"/>
      <c r="F8" s="122"/>
    </row>
    <row r="9" spans="1:6" ht="13.5" thickBot="1">
      <c r="A9" s="62" t="s">
        <v>2</v>
      </c>
      <c r="B9" s="18"/>
      <c r="C9" s="18"/>
      <c r="D9" s="18"/>
      <c r="E9" s="147"/>
      <c r="F9" s="122"/>
    </row>
    <row r="10" spans="1:6" ht="12.75">
      <c r="A10" s="24"/>
      <c r="B10" s="64"/>
      <c r="C10" s="65"/>
      <c r="D10" s="66"/>
      <c r="E10" s="149"/>
      <c r="F10" s="122"/>
    </row>
    <row r="11" spans="1:6" ht="12.75">
      <c r="A11" s="79"/>
      <c r="B11" s="67">
        <v>2011</v>
      </c>
      <c r="C11" s="68">
        <v>2010</v>
      </c>
      <c r="D11" s="69">
        <v>2011</v>
      </c>
      <c r="E11" s="67">
        <v>2010</v>
      </c>
      <c r="F11" s="122"/>
    </row>
    <row r="12" spans="1:6" ht="12.75">
      <c r="A12" s="104"/>
      <c r="B12" s="70" t="s">
        <v>24</v>
      </c>
      <c r="C12" s="70" t="s">
        <v>115</v>
      </c>
      <c r="D12" s="70" t="s">
        <v>24</v>
      </c>
      <c r="E12" s="67" t="s">
        <v>115</v>
      </c>
      <c r="F12" s="122"/>
    </row>
    <row r="13" spans="1:6" ht="12.75">
      <c r="A13" s="104"/>
      <c r="B13" s="70" t="s">
        <v>25</v>
      </c>
      <c r="C13" s="70" t="s">
        <v>25</v>
      </c>
      <c r="D13" s="70" t="s">
        <v>71</v>
      </c>
      <c r="E13" s="67" t="s">
        <v>71</v>
      </c>
      <c r="F13" s="122"/>
    </row>
    <row r="14" spans="1:6" ht="12.75">
      <c r="A14" s="104"/>
      <c r="B14" s="71">
        <f>'Income Statement'!C14</f>
        <v>40816</v>
      </c>
      <c r="C14" s="71">
        <f>'Income Statement'!D14</f>
        <v>40451</v>
      </c>
      <c r="D14" s="71">
        <f>'Income Statement'!E14</f>
        <v>40816</v>
      </c>
      <c r="E14" s="72">
        <f>'Income Statement'!F14</f>
        <v>40451</v>
      </c>
      <c r="F14" s="122"/>
    </row>
    <row r="15" spans="1:6" ht="12.75">
      <c r="A15" s="104"/>
      <c r="B15" s="71" t="str">
        <f>'Income Statement'!C15</f>
        <v>(Unaudited)</v>
      </c>
      <c r="C15" s="71" t="str">
        <f>'Income Statement'!D15</f>
        <v>(Audited)</v>
      </c>
      <c r="D15" s="71" t="str">
        <f>'Income Statement'!E15</f>
        <v>(Unaudited)</v>
      </c>
      <c r="E15" s="72" t="str">
        <f>'Income Statement'!F15</f>
        <v>(Audited)</v>
      </c>
      <c r="F15" s="122"/>
    </row>
    <row r="16" spans="1:6" ht="13.5" thickBot="1">
      <c r="A16" s="104"/>
      <c r="B16" s="70" t="s">
        <v>26</v>
      </c>
      <c r="C16" s="70" t="s">
        <v>26</v>
      </c>
      <c r="D16" s="70" t="s">
        <v>26</v>
      </c>
      <c r="E16" s="73" t="s">
        <v>26</v>
      </c>
      <c r="F16" s="122"/>
    </row>
    <row r="17" spans="1:6" ht="12.75">
      <c r="A17" s="24"/>
      <c r="B17" s="16"/>
      <c r="C17" s="24"/>
      <c r="D17" s="16"/>
      <c r="E17" s="24"/>
      <c r="F17" s="122"/>
    </row>
    <row r="18" spans="1:6" ht="12.75">
      <c r="A18" s="79" t="str">
        <f>'Income Statement'!B38</f>
        <v>Net (Loss)/Profit For the Period</v>
      </c>
      <c r="B18" s="139">
        <f>'Income Statement'!C38</f>
        <v>-241</v>
      </c>
      <c r="C18" s="132">
        <f>'Income Statement'!D38</f>
        <v>1009</v>
      </c>
      <c r="D18" s="139">
        <f>'Income Statement'!E38</f>
        <v>4192</v>
      </c>
      <c r="E18" s="132">
        <f>'Income Statement'!F38</f>
        <v>7669</v>
      </c>
      <c r="F18" s="122"/>
    </row>
    <row r="19" spans="1:6" ht="12.75">
      <c r="A19" s="79"/>
      <c r="B19" s="139"/>
      <c r="C19" s="132"/>
      <c r="D19" s="139"/>
      <c r="E19" s="132"/>
      <c r="F19" s="122"/>
    </row>
    <row r="20" spans="1:6" ht="12.75">
      <c r="A20" s="79" t="s">
        <v>111</v>
      </c>
      <c r="B20" s="139">
        <f>D20--833</f>
        <v>958</v>
      </c>
      <c r="C20" s="132">
        <v>372</v>
      </c>
      <c r="D20" s="139">
        <v>125</v>
      </c>
      <c r="E20" s="132">
        <v>-412</v>
      </c>
      <c r="F20" s="122"/>
    </row>
    <row r="21" spans="1:6" ht="13.5" thickBot="1">
      <c r="A21" s="150"/>
      <c r="B21" s="140"/>
      <c r="C21" s="133"/>
      <c r="D21" s="140"/>
      <c r="E21" s="133"/>
      <c r="F21" s="122"/>
    </row>
    <row r="22" spans="1:6" ht="13.5" thickBot="1">
      <c r="A22" s="141" t="s">
        <v>131</v>
      </c>
      <c r="B22" s="134">
        <f>SUM(B18:B20)</f>
        <v>717</v>
      </c>
      <c r="C22" s="134">
        <f>SUM(C18:C20)</f>
        <v>1381</v>
      </c>
      <c r="D22" s="134">
        <f>SUM(D18:D20)</f>
        <v>4317</v>
      </c>
      <c r="E22" s="134">
        <f>SUM(E18:E20)</f>
        <v>7257</v>
      </c>
      <c r="F22" s="122"/>
    </row>
    <row r="23" spans="1:6" ht="12.75">
      <c r="A23" s="24"/>
      <c r="B23" s="135"/>
      <c r="C23" s="135"/>
      <c r="D23" s="135"/>
      <c r="E23" s="135"/>
      <c r="F23" s="122"/>
    </row>
    <row r="24" spans="1:6" ht="12.75">
      <c r="A24" s="79" t="s">
        <v>124</v>
      </c>
      <c r="B24" s="132"/>
      <c r="C24" s="132"/>
      <c r="D24" s="132"/>
      <c r="E24" s="132"/>
      <c r="F24" s="122"/>
    </row>
    <row r="25" spans="1:6" ht="12.75">
      <c r="A25" s="79"/>
      <c r="B25" s="132"/>
      <c r="C25" s="132"/>
      <c r="D25" s="132"/>
      <c r="E25" s="132"/>
      <c r="F25" s="122"/>
    </row>
    <row r="26" spans="1:6" ht="12.75">
      <c r="A26" s="79" t="s">
        <v>108</v>
      </c>
      <c r="B26" s="132">
        <f>D26-2999</f>
        <v>596</v>
      </c>
      <c r="C26" s="132">
        <v>1105</v>
      </c>
      <c r="D26" s="132">
        <f>D29-D27</f>
        <v>3595</v>
      </c>
      <c r="E26" s="132">
        <v>6738</v>
      </c>
      <c r="F26" s="122"/>
    </row>
    <row r="27" spans="1:6" ht="12.75">
      <c r="A27" s="79" t="s">
        <v>119</v>
      </c>
      <c r="B27" s="136">
        <f>D27-601</f>
        <v>121</v>
      </c>
      <c r="C27" s="136">
        <v>276</v>
      </c>
      <c r="D27" s="136">
        <v>722</v>
      </c>
      <c r="E27" s="136">
        <v>519</v>
      </c>
      <c r="F27" s="122"/>
    </row>
    <row r="28" spans="1:6" ht="13.5" thickBot="1">
      <c r="A28" s="79"/>
      <c r="B28" s="132"/>
      <c r="C28" s="132"/>
      <c r="D28" s="132"/>
      <c r="E28" s="132"/>
      <c r="F28" s="122"/>
    </row>
    <row r="29" spans="1:6" ht="13.5" thickBot="1">
      <c r="A29" s="143"/>
      <c r="B29" s="137">
        <f>B22</f>
        <v>717</v>
      </c>
      <c r="C29" s="137">
        <f>C22</f>
        <v>1381</v>
      </c>
      <c r="D29" s="137">
        <f>D22</f>
        <v>4317</v>
      </c>
      <c r="E29" s="138">
        <f>E22</f>
        <v>7257</v>
      </c>
      <c r="F29" s="122"/>
    </row>
    <row r="30" spans="1:6" ht="12.75">
      <c r="A30" s="119"/>
      <c r="B30" s="81"/>
      <c r="C30" s="81"/>
      <c r="D30" s="81"/>
      <c r="E30" s="82"/>
      <c r="F30" s="122"/>
    </row>
    <row r="31" spans="2:6" ht="12.75">
      <c r="B31" s="82"/>
      <c r="C31" s="82"/>
      <c r="D31" s="82"/>
      <c r="E31" s="82"/>
      <c r="F31" s="122"/>
    </row>
    <row r="32" spans="2:6" ht="12.75">
      <c r="B32" s="82"/>
      <c r="C32" s="82"/>
      <c r="D32" s="82"/>
      <c r="E32" s="82"/>
      <c r="F32" s="122"/>
    </row>
    <row r="33" spans="2:6" ht="12.75">
      <c r="B33" s="82"/>
      <c r="C33" s="82"/>
      <c r="D33" s="82"/>
      <c r="E33" s="82"/>
      <c r="F33" s="122"/>
    </row>
    <row r="34" spans="2:6" ht="12.75">
      <c r="B34" s="82"/>
      <c r="C34" s="82"/>
      <c r="D34" s="82"/>
      <c r="E34" s="82"/>
      <c r="F34" s="122"/>
    </row>
    <row r="35" spans="2:6" ht="12.75">
      <c r="B35" s="82"/>
      <c r="C35" s="82"/>
      <c r="D35" s="82"/>
      <c r="E35" s="82"/>
      <c r="F35" s="122"/>
    </row>
    <row r="36" spans="2:6" ht="12.75">
      <c r="B36" s="82"/>
      <c r="C36" s="82"/>
      <c r="D36" s="82"/>
      <c r="E36" s="82"/>
      <c r="F36" s="122"/>
    </row>
    <row r="37" spans="2:5" ht="12.75">
      <c r="B37" s="82"/>
      <c r="C37" s="82"/>
      <c r="D37" s="82"/>
      <c r="E37" s="82"/>
    </row>
    <row r="38" spans="2:5" ht="12.75">
      <c r="B38" s="82"/>
      <c r="C38" s="82"/>
      <c r="D38" s="82"/>
      <c r="E38" s="82"/>
    </row>
    <row r="39" spans="2:5" ht="12.75">
      <c r="B39" s="82"/>
      <c r="C39" s="82"/>
      <c r="D39" s="82"/>
      <c r="E39" s="82"/>
    </row>
    <row r="40" spans="2:5" ht="12.75">
      <c r="B40" s="82"/>
      <c r="C40" s="82"/>
      <c r="D40" s="82"/>
      <c r="E40" s="82"/>
    </row>
    <row r="41" spans="2:5" ht="12.75">
      <c r="B41" s="82"/>
      <c r="C41" s="82"/>
      <c r="D41" s="82"/>
      <c r="E41" s="82"/>
    </row>
    <row r="42" spans="2:5" ht="12.75">
      <c r="B42" s="82"/>
      <c r="C42" s="82"/>
      <c r="D42" s="82"/>
      <c r="E42" s="82"/>
    </row>
    <row r="43" spans="2:5" ht="12.75">
      <c r="B43" s="82"/>
      <c r="C43" s="82"/>
      <c r="D43" s="82"/>
      <c r="E43" s="82"/>
    </row>
    <row r="44" spans="2:5" ht="12.75">
      <c r="B44" s="82"/>
      <c r="C44" s="82"/>
      <c r="D44" s="82"/>
      <c r="E44" s="82"/>
    </row>
    <row r="45" spans="2:5" ht="12.75">
      <c r="B45" s="82"/>
      <c r="C45" s="82"/>
      <c r="D45" s="82"/>
      <c r="E45" s="82"/>
    </row>
    <row r="46" spans="2:5" ht="12.75">
      <c r="B46" s="82"/>
      <c r="C46" s="82"/>
      <c r="D46" s="82"/>
      <c r="E46" s="82"/>
    </row>
    <row r="47" spans="2:5" ht="12.75">
      <c r="B47" s="82"/>
      <c r="C47" s="82"/>
      <c r="D47" s="82"/>
      <c r="E47" s="82"/>
    </row>
    <row r="48" spans="2:5" ht="12.75">
      <c r="B48" s="82"/>
      <c r="C48" s="82"/>
      <c r="D48" s="82"/>
      <c r="E48" s="82"/>
    </row>
    <row r="49" spans="2:5" ht="12.75">
      <c r="B49" s="82"/>
      <c r="C49" s="82"/>
      <c r="D49" s="82"/>
      <c r="E49" s="82"/>
    </row>
    <row r="50" spans="2:5" ht="12.75">
      <c r="B50" s="82"/>
      <c r="C50" s="82"/>
      <c r="D50" s="82"/>
      <c r="E50" s="82"/>
    </row>
    <row r="51" spans="2:5" ht="12.75">
      <c r="B51" s="82"/>
      <c r="C51" s="82"/>
      <c r="D51" s="82"/>
      <c r="E51" s="82"/>
    </row>
    <row r="52" spans="2:5" ht="12.75">
      <c r="B52" s="82"/>
      <c r="C52" s="82"/>
      <c r="D52" s="82"/>
      <c r="E52" s="82"/>
    </row>
    <row r="53" spans="2:5" ht="12.75">
      <c r="B53" s="82"/>
      <c r="C53" s="82"/>
      <c r="D53" s="82"/>
      <c r="E53" s="82"/>
    </row>
    <row r="54" spans="2:5" ht="12.75">
      <c r="B54" s="82"/>
      <c r="C54" s="82"/>
      <c r="D54" s="82"/>
      <c r="E54" s="82"/>
    </row>
    <row r="55" spans="2:5" ht="12.75">
      <c r="B55" s="82"/>
      <c r="C55" s="82"/>
      <c r="D55" s="82"/>
      <c r="E55" s="82"/>
    </row>
    <row r="56" spans="2:5" ht="12.75">
      <c r="B56" s="82"/>
      <c r="C56" s="82"/>
      <c r="D56" s="82"/>
      <c r="E56" s="82"/>
    </row>
    <row r="57" spans="2:5" ht="12.75">
      <c r="B57" s="82"/>
      <c r="C57" s="82"/>
      <c r="D57" s="82"/>
      <c r="E57" s="82"/>
    </row>
    <row r="58" spans="2:5" ht="12.75">
      <c r="B58" s="82"/>
      <c r="C58" s="82"/>
      <c r="D58" s="82"/>
      <c r="E58" s="82"/>
    </row>
    <row r="59" spans="2:5" ht="12.75">
      <c r="B59" s="82"/>
      <c r="C59" s="82"/>
      <c r="D59" s="82"/>
      <c r="E59" s="82"/>
    </row>
    <row r="60" spans="2:5" ht="12.75">
      <c r="B60" s="82"/>
      <c r="C60" s="82"/>
      <c r="D60" s="82"/>
      <c r="E60" s="82"/>
    </row>
    <row r="61" spans="2:5" ht="12.75">
      <c r="B61" s="82"/>
      <c r="C61" s="82"/>
      <c r="D61" s="82"/>
      <c r="E61" s="82"/>
    </row>
    <row r="62" spans="2:5" ht="12.75">
      <c r="B62" s="82"/>
      <c r="C62" s="82"/>
      <c r="D62" s="82"/>
      <c r="E62" s="82"/>
    </row>
    <row r="63" spans="2:5" ht="12.75">
      <c r="B63" s="82"/>
      <c r="C63" s="82"/>
      <c r="D63" s="82"/>
      <c r="E63" s="82"/>
    </row>
    <row r="64" spans="2:5" ht="12.75">
      <c r="B64" s="82"/>
      <c r="C64" s="82"/>
      <c r="D64" s="82"/>
      <c r="E64" s="82"/>
    </row>
    <row r="65" spans="2:5" ht="12.75">
      <c r="B65" s="82"/>
      <c r="C65" s="82"/>
      <c r="D65" s="82"/>
      <c r="E65" s="82"/>
    </row>
    <row r="66" spans="2:5" ht="12.75">
      <c r="B66" s="82"/>
      <c r="C66" s="82"/>
      <c r="D66" s="82"/>
      <c r="E66" s="82"/>
    </row>
    <row r="67" spans="2:5" ht="12.75">
      <c r="B67" s="82"/>
      <c r="C67" s="82"/>
      <c r="D67" s="82"/>
      <c r="E67" s="82"/>
    </row>
    <row r="68" spans="2:5" ht="12.75">
      <c r="B68" s="82"/>
      <c r="C68" s="82"/>
      <c r="D68" s="82"/>
      <c r="E68" s="82"/>
    </row>
    <row r="69" spans="2:5" ht="12.75">
      <c r="B69" s="82"/>
      <c r="C69" s="82"/>
      <c r="D69" s="82"/>
      <c r="E69" s="82"/>
    </row>
    <row r="70" spans="2:5" ht="12.75">
      <c r="B70" s="82"/>
      <c r="C70" s="82"/>
      <c r="D70" s="82"/>
      <c r="E70" s="82"/>
    </row>
    <row r="71" spans="2:5" ht="12.75">
      <c r="B71" s="82"/>
      <c r="C71" s="82"/>
      <c r="D71" s="82"/>
      <c r="E71" s="82"/>
    </row>
    <row r="72" spans="2:5" ht="12.75">
      <c r="B72" s="82"/>
      <c r="C72" s="82"/>
      <c r="D72" s="82"/>
      <c r="E72" s="82"/>
    </row>
    <row r="73" spans="2:5" ht="12.75">
      <c r="B73" s="82"/>
      <c r="C73" s="82"/>
      <c r="D73" s="82"/>
      <c r="E73" s="82"/>
    </row>
    <row r="74" spans="2:5" ht="12.75">
      <c r="B74" s="82"/>
      <c r="C74" s="82"/>
      <c r="D74" s="82"/>
      <c r="E74" s="82"/>
    </row>
    <row r="75" ht="12.75">
      <c r="D75" s="151"/>
    </row>
  </sheetData>
  <sheetProtection/>
  <printOptions/>
  <pageMargins left="0.7" right="0.7" top="0.75" bottom="0.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6"/>
  <sheetViews>
    <sheetView view="pageBreakPreview" zoomScaleNormal="87" zoomScaleSheetLayoutView="100" zoomScalePageLayoutView="0" workbookViewId="0" topLeftCell="B52">
      <selection activeCell="C41" sqref="C41"/>
    </sheetView>
  </sheetViews>
  <sheetFormatPr defaultColWidth="8.88671875" defaultRowHeight="15"/>
  <cols>
    <col min="1" max="1" width="2.21484375" style="12" customWidth="1"/>
    <col min="2" max="2" width="45.77734375" style="12" customWidth="1"/>
    <col min="3" max="4" width="18.77734375" style="12" customWidth="1"/>
    <col min="5" max="5" width="1.66796875" style="12" customWidth="1"/>
    <col min="6" max="6" width="8.88671875" style="12" customWidth="1"/>
    <col min="7" max="7" width="13.6640625" style="12" bestFit="1" customWidth="1"/>
    <col min="8" max="16384" width="8.88671875" style="12" customWidth="1"/>
  </cols>
  <sheetData>
    <row r="2" ht="13.5" thickBot="1">
      <c r="B2" s="145" t="s">
        <v>23</v>
      </c>
    </row>
    <row r="3" spans="2:5" ht="12.75">
      <c r="B3" s="100" t="s">
        <v>0</v>
      </c>
      <c r="C3" s="141"/>
      <c r="D3" s="141"/>
      <c r="E3" s="115"/>
    </row>
    <row r="4" spans="2:5" ht="12.75">
      <c r="B4" s="62" t="s">
        <v>1</v>
      </c>
      <c r="C4" s="103"/>
      <c r="D4" s="103"/>
      <c r="E4" s="115"/>
    </row>
    <row r="5" spans="2:5" ht="13.5" thickBot="1">
      <c r="B5" s="36"/>
      <c r="C5" s="106"/>
      <c r="D5" s="106"/>
      <c r="E5" s="115"/>
    </row>
    <row r="6" spans="2:5" ht="12.75">
      <c r="B6" s="101"/>
      <c r="C6" s="79"/>
      <c r="D6" s="79"/>
      <c r="E6" s="115"/>
    </row>
    <row r="7" spans="2:5" ht="12.75">
      <c r="B7" s="102" t="s">
        <v>107</v>
      </c>
      <c r="C7" s="103"/>
      <c r="D7" s="103"/>
      <c r="E7" s="115"/>
    </row>
    <row r="8" spans="2:5" ht="12.75">
      <c r="B8" s="102" t="str">
        <f>'Comprehensive Income'!A8</f>
        <v>FOR THE QUARTER ENDED 30 SEPTEMBER 2011</v>
      </c>
      <c r="C8" s="103"/>
      <c r="D8" s="103"/>
      <c r="E8" s="115"/>
    </row>
    <row r="9" spans="2:5" ht="12.75">
      <c r="B9" s="102" t="s">
        <v>2</v>
      </c>
      <c r="C9" s="103"/>
      <c r="D9" s="103"/>
      <c r="E9" s="115"/>
    </row>
    <row r="10" spans="2:5" ht="12.75">
      <c r="B10" s="102"/>
      <c r="C10" s="103"/>
      <c r="D10" s="103"/>
      <c r="E10" s="115"/>
    </row>
    <row r="11" spans="2:5" ht="12.75">
      <c r="B11" s="104"/>
      <c r="C11" s="67" t="s">
        <v>28</v>
      </c>
      <c r="D11" s="67" t="s">
        <v>27</v>
      </c>
      <c r="E11" s="115"/>
    </row>
    <row r="12" spans="2:5" ht="12.75">
      <c r="B12" s="104"/>
      <c r="C12" s="83">
        <f>'Comprehensive Income'!B14</f>
        <v>40816</v>
      </c>
      <c r="D12" s="83">
        <v>40543</v>
      </c>
      <c r="E12" s="115"/>
    </row>
    <row r="13" spans="2:7" ht="12.75">
      <c r="B13" s="104"/>
      <c r="C13" s="156" t="s">
        <v>97</v>
      </c>
      <c r="D13" s="156" t="s">
        <v>98</v>
      </c>
      <c r="E13" s="115"/>
      <c r="G13" s="157"/>
    </row>
    <row r="14" spans="2:7" ht="12.75">
      <c r="B14" s="104"/>
      <c r="C14" s="67" t="s">
        <v>26</v>
      </c>
      <c r="D14" s="67" t="s">
        <v>26</v>
      </c>
      <c r="E14" s="115"/>
      <c r="G14" s="157"/>
    </row>
    <row r="15" spans="2:5" ht="13.5" thickBot="1">
      <c r="B15" s="104"/>
      <c r="C15" s="158"/>
      <c r="D15" s="29"/>
      <c r="E15" s="115"/>
    </row>
    <row r="16" spans="2:7" ht="13.5" thickBot="1">
      <c r="B16" s="105" t="s">
        <v>58</v>
      </c>
      <c r="C16" s="106"/>
      <c r="D16" s="107"/>
      <c r="E16" s="115"/>
      <c r="G16" s="157"/>
    </row>
    <row r="17" spans="2:7" ht="12.75">
      <c r="B17" s="105"/>
      <c r="C17" s="108"/>
      <c r="D17" s="109"/>
      <c r="E17" s="115"/>
      <c r="G17" s="157"/>
    </row>
    <row r="18" spans="2:7" ht="12.75">
      <c r="B18" s="79" t="s">
        <v>22</v>
      </c>
      <c r="C18" s="46">
        <v>4244</v>
      </c>
      <c r="D18" s="10">
        <v>6119</v>
      </c>
      <c r="G18" s="99"/>
    </row>
    <row r="19" spans="2:7" ht="12.75">
      <c r="B19" s="79" t="s">
        <v>4</v>
      </c>
      <c r="C19" s="46">
        <v>744316</v>
      </c>
      <c r="D19" s="10">
        <v>760470</v>
      </c>
      <c r="G19" s="99"/>
    </row>
    <row r="20" spans="2:7" ht="12.75">
      <c r="B20" s="79" t="s">
        <v>83</v>
      </c>
      <c r="C20" s="46">
        <v>8474</v>
      </c>
      <c r="D20" s="10">
        <v>8938</v>
      </c>
      <c r="G20" s="99"/>
    </row>
    <row r="21" spans="2:7" ht="12.75">
      <c r="B21" s="79" t="s">
        <v>47</v>
      </c>
      <c r="C21" s="46">
        <v>7029</v>
      </c>
      <c r="D21" s="10">
        <v>8313</v>
      </c>
      <c r="G21" s="99"/>
    </row>
    <row r="22" spans="2:4" ht="13.5" thickBot="1">
      <c r="B22" s="79"/>
      <c r="C22" s="46"/>
      <c r="D22" s="10"/>
    </row>
    <row r="23" spans="2:5" ht="13.5" thickBot="1">
      <c r="B23" s="110" t="s">
        <v>63</v>
      </c>
      <c r="C23" s="192">
        <f>SUM(C18:C21)</f>
        <v>764063</v>
      </c>
      <c r="D23" s="182">
        <f>SUM(D18:D21)</f>
        <v>783840</v>
      </c>
      <c r="E23" s="115"/>
    </row>
    <row r="24" spans="2:4" ht="12.75">
      <c r="B24" s="112"/>
      <c r="C24" s="193"/>
      <c r="D24" s="183"/>
    </row>
    <row r="25" spans="2:4" ht="12.75">
      <c r="B25" s="114" t="s">
        <v>5</v>
      </c>
      <c r="C25" s="46"/>
      <c r="D25" s="10"/>
    </row>
    <row r="26" spans="2:4" ht="12.75">
      <c r="B26" s="114"/>
      <c r="C26" s="46"/>
      <c r="D26" s="10"/>
    </row>
    <row r="27" spans="2:7" ht="12.75">
      <c r="B27" s="79" t="s">
        <v>6</v>
      </c>
      <c r="C27" s="46">
        <v>27066</v>
      </c>
      <c r="D27" s="10">
        <v>15342</v>
      </c>
      <c r="G27" s="99"/>
    </row>
    <row r="28" spans="2:7" ht="12.75">
      <c r="B28" s="79" t="s">
        <v>7</v>
      </c>
      <c r="C28" s="46">
        <v>236740</v>
      </c>
      <c r="D28" s="10">
        <v>188195</v>
      </c>
      <c r="G28" s="99"/>
    </row>
    <row r="29" spans="2:7" ht="12.75">
      <c r="B29" s="79" t="s">
        <v>130</v>
      </c>
      <c r="C29" s="46">
        <v>57719</v>
      </c>
      <c r="D29" s="10">
        <v>42039</v>
      </c>
      <c r="G29" s="99"/>
    </row>
    <row r="30" spans="2:7" ht="12.75">
      <c r="B30" s="79" t="s">
        <v>52</v>
      </c>
      <c r="C30" s="46">
        <v>8474</v>
      </c>
      <c r="D30" s="10">
        <v>37904</v>
      </c>
      <c r="G30" s="99"/>
    </row>
    <row r="31" spans="2:7" ht="12.75">
      <c r="B31" s="79" t="s">
        <v>64</v>
      </c>
      <c r="C31" s="46">
        <f>5016+33538</f>
        <v>38554</v>
      </c>
      <c r="D31" s="10">
        <v>17039</v>
      </c>
      <c r="G31" s="99"/>
    </row>
    <row r="32" spans="2:4" ht="13.5" thickBot="1">
      <c r="B32" s="79"/>
      <c r="C32" s="46"/>
      <c r="D32" s="10"/>
    </row>
    <row r="33" spans="2:4" ht="13.5" thickBot="1">
      <c r="B33" s="110" t="s">
        <v>8</v>
      </c>
      <c r="C33" s="192">
        <f>SUM(C27:C31)</f>
        <v>368553</v>
      </c>
      <c r="D33" s="182">
        <f>SUM(D27:D31)</f>
        <v>300519</v>
      </c>
    </row>
    <row r="34" spans="2:4" ht="12.75">
      <c r="B34" s="112"/>
      <c r="C34" s="193"/>
      <c r="D34" s="183"/>
    </row>
    <row r="35" spans="2:4" ht="12.75">
      <c r="B35" s="114" t="s">
        <v>9</v>
      </c>
      <c r="C35" s="46"/>
      <c r="D35" s="10"/>
    </row>
    <row r="36" spans="2:4" ht="12.75">
      <c r="B36" s="114"/>
      <c r="C36" s="46"/>
      <c r="D36" s="10"/>
    </row>
    <row r="37" spans="2:7" ht="12.75">
      <c r="B37" s="79" t="s">
        <v>59</v>
      </c>
      <c r="C37" s="46">
        <v>154059</v>
      </c>
      <c r="D37" s="10">
        <v>113550</v>
      </c>
      <c r="G37" s="99"/>
    </row>
    <row r="38" spans="2:7" ht="12.75">
      <c r="B38" s="79" t="s">
        <v>10</v>
      </c>
      <c r="C38" s="46">
        <v>39768</v>
      </c>
      <c r="D38" s="10">
        <v>30415</v>
      </c>
      <c r="G38" s="99"/>
    </row>
    <row r="39" spans="2:7" ht="12.75">
      <c r="B39" s="79" t="s">
        <v>65</v>
      </c>
      <c r="C39" s="46">
        <v>1676</v>
      </c>
      <c r="D39" s="10">
        <v>1707</v>
      </c>
      <c r="G39" s="99"/>
    </row>
    <row r="40" spans="2:7" ht="12.75">
      <c r="B40" s="79" t="s">
        <v>11</v>
      </c>
      <c r="C40" s="46">
        <f>88609+33538</f>
        <v>122147</v>
      </c>
      <c r="D40" s="10">
        <f>127819-D39</f>
        <v>126112</v>
      </c>
      <c r="G40" s="99"/>
    </row>
    <row r="41" spans="2:7" ht="12.75">
      <c r="B41" s="79" t="s">
        <v>12</v>
      </c>
      <c r="C41" s="46">
        <v>623</v>
      </c>
      <c r="D41" s="10">
        <v>171</v>
      </c>
      <c r="G41" s="99"/>
    </row>
    <row r="42" spans="2:4" ht="13.5" thickBot="1">
      <c r="B42" s="79"/>
      <c r="C42" s="46"/>
      <c r="D42" s="10"/>
    </row>
    <row r="43" spans="2:4" ht="13.5" thickBot="1">
      <c r="B43" s="110" t="s">
        <v>13</v>
      </c>
      <c r="C43" s="192">
        <f>SUM(C37:C41)</f>
        <v>318273</v>
      </c>
      <c r="D43" s="182">
        <f>SUM(D37:D41)</f>
        <v>271955</v>
      </c>
    </row>
    <row r="44" spans="2:4" ht="12.75">
      <c r="B44" s="112"/>
      <c r="C44" s="193"/>
      <c r="D44" s="183"/>
    </row>
    <row r="45" spans="2:4" ht="12.75">
      <c r="B45" s="114" t="s">
        <v>66</v>
      </c>
      <c r="C45" s="194">
        <f>SUM(C33-C43)</f>
        <v>50280</v>
      </c>
      <c r="D45" s="184">
        <f>SUM(D33-D43)</f>
        <v>28564</v>
      </c>
    </row>
    <row r="46" spans="2:4" ht="13.5" thickBot="1">
      <c r="B46" s="79"/>
      <c r="C46" s="46"/>
      <c r="D46" s="10"/>
    </row>
    <row r="47" spans="2:4" ht="13.5" thickBot="1">
      <c r="B47" s="108"/>
      <c r="C47" s="192">
        <f>C45+C23</f>
        <v>814343</v>
      </c>
      <c r="D47" s="182">
        <f>D45+D23</f>
        <v>812404</v>
      </c>
    </row>
    <row r="48" spans="1:4" ht="12.75">
      <c r="A48" s="115"/>
      <c r="B48" s="24"/>
      <c r="C48" s="193"/>
      <c r="D48" s="183"/>
    </row>
    <row r="49" spans="1:4" ht="12.75">
      <c r="A49" s="115"/>
      <c r="B49" s="114" t="s">
        <v>77</v>
      </c>
      <c r="C49" s="46"/>
      <c r="D49" s="10"/>
    </row>
    <row r="50" spans="1:4" ht="12.75">
      <c r="A50" s="115"/>
      <c r="B50" s="28"/>
      <c r="C50" s="46"/>
      <c r="D50" s="10"/>
    </row>
    <row r="51" spans="1:7" ht="12.75">
      <c r="A51" s="115"/>
      <c r="B51" s="79" t="s">
        <v>14</v>
      </c>
      <c r="C51" s="46">
        <f>Equity!C31</f>
        <v>145970.5</v>
      </c>
      <c r="D51" s="10">
        <f>Equity!C21</f>
        <v>145892</v>
      </c>
      <c r="G51" s="99"/>
    </row>
    <row r="52" spans="1:7" ht="12.75">
      <c r="A52" s="115"/>
      <c r="B52" s="79" t="s">
        <v>48</v>
      </c>
      <c r="C52" s="10">
        <f>C55-C51-C53</f>
        <v>229325.195</v>
      </c>
      <c r="D52" s="10">
        <f>D55-D51-D53</f>
        <v>225676</v>
      </c>
      <c r="G52" s="99"/>
    </row>
    <row r="53" spans="1:7" ht="12.75">
      <c r="A53" s="115"/>
      <c r="B53" s="79" t="s">
        <v>78</v>
      </c>
      <c r="C53" s="46">
        <f>Equity!J31</f>
        <v>-4396</v>
      </c>
      <c r="D53" s="10">
        <f>Equity!J21</f>
        <v>-4396</v>
      </c>
      <c r="G53" s="99"/>
    </row>
    <row r="54" spans="1:4" ht="13.5" thickBot="1">
      <c r="A54" s="115"/>
      <c r="B54" s="79"/>
      <c r="C54" s="195"/>
      <c r="D54" s="185"/>
    </row>
    <row r="55" spans="2:6" ht="12.75">
      <c r="B55" s="103"/>
      <c r="C55" s="196">
        <f>Equity!K31</f>
        <v>370899.695</v>
      </c>
      <c r="D55" s="186">
        <f>Equity!K21</f>
        <v>367172</v>
      </c>
      <c r="F55" s="99"/>
    </row>
    <row r="56" spans="2:6" ht="12.75">
      <c r="B56" s="103"/>
      <c r="C56" s="197"/>
      <c r="D56" s="187"/>
      <c r="F56" s="99"/>
    </row>
    <row r="57" spans="1:7" ht="12.75">
      <c r="A57" s="115"/>
      <c r="B57" s="79" t="s">
        <v>119</v>
      </c>
      <c r="C57" s="46">
        <f>Equity!L31+0.44</f>
        <v>6737.44</v>
      </c>
      <c r="D57" s="10">
        <f>Equity!L21</f>
        <v>6015</v>
      </c>
      <c r="G57" s="99"/>
    </row>
    <row r="58" spans="1:7" ht="13.5" thickBot="1">
      <c r="A58" s="115"/>
      <c r="B58" s="116"/>
      <c r="C58" s="195"/>
      <c r="D58" s="185"/>
      <c r="G58" s="99"/>
    </row>
    <row r="59" spans="1:7" ht="13.5" thickBot="1">
      <c r="A59" s="115"/>
      <c r="B59" s="117" t="s">
        <v>76</v>
      </c>
      <c r="C59" s="198">
        <f>SUM(C55:C57)</f>
        <v>377637.135</v>
      </c>
      <c r="D59" s="188">
        <f>SUM(D55:D57)</f>
        <v>373187</v>
      </c>
      <c r="G59" s="99"/>
    </row>
    <row r="60" spans="1:7" ht="12.75">
      <c r="A60" s="115"/>
      <c r="B60" s="104"/>
      <c r="C60" s="199"/>
      <c r="D60" s="189"/>
      <c r="G60" s="99"/>
    </row>
    <row r="61" spans="2:4" ht="12.75">
      <c r="B61" s="114" t="s">
        <v>60</v>
      </c>
      <c r="C61" s="46"/>
      <c r="D61" s="10"/>
    </row>
    <row r="62" spans="2:4" ht="12.75">
      <c r="B62" s="104"/>
      <c r="C62" s="46"/>
      <c r="D62" s="10"/>
    </row>
    <row r="63" spans="2:7" ht="12.75">
      <c r="B63" s="104" t="s">
        <v>65</v>
      </c>
      <c r="C63" s="46">
        <v>3362</v>
      </c>
      <c r="D63" s="10">
        <v>4559</v>
      </c>
      <c r="G63" s="99"/>
    </row>
    <row r="64" spans="2:7" ht="12.75">
      <c r="B64" s="104" t="s">
        <v>53</v>
      </c>
      <c r="C64" s="6">
        <v>219033</v>
      </c>
      <c r="D64" s="8">
        <f>358619-D63-D67</f>
        <v>254031</v>
      </c>
      <c r="G64" s="99"/>
    </row>
    <row r="65" spans="2:7" ht="12.75">
      <c r="B65" s="104" t="s">
        <v>125</v>
      </c>
      <c r="C65" s="6">
        <v>214311</v>
      </c>
      <c r="D65" s="8">
        <v>0</v>
      </c>
      <c r="G65" s="99"/>
    </row>
    <row r="66" spans="2:7" ht="12.75">
      <c r="B66" s="104" t="s">
        <v>96</v>
      </c>
      <c r="C66" s="6">
        <v>0</v>
      </c>
      <c r="D66" s="8">
        <v>80598</v>
      </c>
      <c r="G66" s="99"/>
    </row>
    <row r="67" spans="2:7" ht="12.75">
      <c r="B67" s="104" t="s">
        <v>84</v>
      </c>
      <c r="C67" s="46">
        <v>0</v>
      </c>
      <c r="D67" s="10">
        <v>100029</v>
      </c>
      <c r="G67" s="99"/>
    </row>
    <row r="68" spans="2:7" ht="13.5" thickBot="1">
      <c r="B68" s="104"/>
      <c r="C68" s="195"/>
      <c r="D68" s="185"/>
      <c r="G68" s="99"/>
    </row>
    <row r="69" spans="2:4" ht="13.5" thickBot="1">
      <c r="B69" s="110" t="s">
        <v>72</v>
      </c>
      <c r="C69" s="200">
        <f>SUM(C63:C67)</f>
        <v>436706</v>
      </c>
      <c r="D69" s="190">
        <f>SUM(D63:D67)</f>
        <v>439217</v>
      </c>
    </row>
    <row r="70" spans="2:4" ht="13.5" thickBot="1">
      <c r="B70" s="112"/>
      <c r="C70" s="193"/>
      <c r="D70" s="183"/>
    </row>
    <row r="71" spans="2:6" ht="13.5" thickBot="1">
      <c r="B71" s="118"/>
      <c r="C71" s="201">
        <f>C59+C69</f>
        <v>814343.135</v>
      </c>
      <c r="D71" s="191">
        <f>D59+D69</f>
        <v>812404</v>
      </c>
      <c r="F71" s="157"/>
    </row>
    <row r="72" spans="2:4" ht="12.75">
      <c r="B72" s="119"/>
      <c r="C72" s="44"/>
      <c r="D72" s="120"/>
    </row>
    <row r="73" spans="2:4" ht="12.75">
      <c r="B73" s="14"/>
      <c r="C73" s="120"/>
      <c r="D73" s="120"/>
    </row>
    <row r="74" spans="2:4" ht="12.75">
      <c r="B74" s="14"/>
      <c r="C74" s="204">
        <f>C47-C71</f>
        <v>-0.13500000000931323</v>
      </c>
      <c r="D74" s="121">
        <f>D47-D71</f>
        <v>0</v>
      </c>
    </row>
    <row r="75" spans="2:4" ht="12.75">
      <c r="B75" s="14"/>
      <c r="C75" s="120"/>
      <c r="D75" s="120"/>
    </row>
    <row r="76" spans="2:4" ht="12.75">
      <c r="B76" s="14"/>
      <c r="C76" s="120"/>
      <c r="D76" s="99"/>
    </row>
    <row r="77" spans="2:4" ht="12.75">
      <c r="B77" s="122"/>
      <c r="C77" s="99"/>
      <c r="D77" s="120"/>
    </row>
    <row r="78" spans="2:4" ht="12.75">
      <c r="B78" s="14"/>
      <c r="C78" s="120"/>
      <c r="D78" s="120"/>
    </row>
    <row r="79" spans="2:4" ht="12.75">
      <c r="B79" s="14"/>
      <c r="C79" s="120"/>
      <c r="D79" s="120"/>
    </row>
    <row r="80" spans="2:4" ht="12.75">
      <c r="B80" s="14"/>
      <c r="C80" s="120"/>
      <c r="D80" s="120"/>
    </row>
    <row r="81" spans="2:4" ht="12.75">
      <c r="B81" s="14"/>
      <c r="C81" s="120"/>
      <c r="D81" s="120"/>
    </row>
    <row r="82" spans="2:4" ht="12.75">
      <c r="B82" s="14"/>
      <c r="C82" s="120"/>
      <c r="D82" s="120"/>
    </row>
    <row r="83" spans="2:4" ht="12.75">
      <c r="B83" s="14"/>
      <c r="C83" s="120"/>
      <c r="D83" s="120"/>
    </row>
    <row r="84" spans="2:4" ht="12.75">
      <c r="B84" s="14"/>
      <c r="C84" s="120"/>
      <c r="D84" s="99"/>
    </row>
    <row r="85" spans="3:4" ht="12.75">
      <c r="C85" s="99"/>
      <c r="D85" s="99"/>
    </row>
    <row r="86" spans="3:4" ht="12.75">
      <c r="C86" s="99"/>
      <c r="D86" s="99"/>
    </row>
    <row r="87" spans="3:4" ht="12.75">
      <c r="C87" s="99"/>
      <c r="D87" s="99"/>
    </row>
    <row r="88" spans="3:4" ht="12.75">
      <c r="C88" s="99"/>
      <c r="D88" s="99"/>
    </row>
    <row r="89" spans="3:4" ht="12.75">
      <c r="C89" s="99"/>
      <c r="D89" s="99"/>
    </row>
    <row r="90" spans="3:4" ht="12.75">
      <c r="C90" s="99"/>
      <c r="D90" s="99"/>
    </row>
    <row r="91" spans="3:4" ht="12.75">
      <c r="C91" s="99"/>
      <c r="D91" s="99"/>
    </row>
    <row r="92" spans="3:4" ht="12.75">
      <c r="C92" s="99"/>
      <c r="D92" s="99"/>
    </row>
    <row r="93" spans="3:4" ht="12.75">
      <c r="C93" s="99"/>
      <c r="D93" s="99"/>
    </row>
    <row r="94" spans="3:4" ht="12.75">
      <c r="C94" s="99"/>
      <c r="D94" s="99"/>
    </row>
    <row r="95" spans="3:4" ht="12.75">
      <c r="C95" s="99"/>
      <c r="D95" s="99"/>
    </row>
    <row r="96" spans="3:4" ht="12.75">
      <c r="C96" s="99"/>
      <c r="D96" s="99"/>
    </row>
    <row r="97" spans="3:4" ht="12.75">
      <c r="C97" s="99"/>
      <c r="D97" s="99"/>
    </row>
    <row r="98" spans="3:4" ht="12.75">
      <c r="C98" s="99"/>
      <c r="D98" s="99"/>
    </row>
    <row r="99" spans="3:4" ht="12.75">
      <c r="C99" s="99"/>
      <c r="D99" s="99"/>
    </row>
    <row r="100" spans="3:4" ht="12.75">
      <c r="C100" s="99"/>
      <c r="D100" s="99"/>
    </row>
    <row r="101" spans="3:4" ht="12.75">
      <c r="C101" s="99"/>
      <c r="D101" s="99"/>
    </row>
    <row r="102" spans="3:4" ht="12.75">
      <c r="C102" s="99"/>
      <c r="D102" s="99"/>
    </row>
    <row r="103" spans="3:4" ht="12.75">
      <c r="C103" s="99"/>
      <c r="D103" s="99"/>
    </row>
    <row r="104" spans="3:4" ht="12.75">
      <c r="C104" s="99"/>
      <c r="D104" s="99"/>
    </row>
    <row r="105" spans="3:4" ht="12.75">
      <c r="C105" s="99"/>
      <c r="D105" s="99"/>
    </row>
    <row r="106" spans="3:4" ht="12.75">
      <c r="C106" s="99"/>
      <c r="D106" s="99"/>
    </row>
    <row r="107" spans="3:4" ht="12.75">
      <c r="C107" s="99"/>
      <c r="D107" s="99"/>
    </row>
    <row r="108" spans="3:4" ht="12.75">
      <c r="C108" s="99"/>
      <c r="D108" s="99"/>
    </row>
    <row r="109" spans="3:4" ht="12.75">
      <c r="C109" s="99"/>
      <c r="D109" s="99"/>
    </row>
    <row r="110" spans="3:4" ht="12.75">
      <c r="C110" s="99"/>
      <c r="D110" s="99"/>
    </row>
    <row r="111" spans="3:4" ht="12.75">
      <c r="C111" s="99"/>
      <c r="D111" s="99"/>
    </row>
    <row r="112" spans="3:4" ht="12.75">
      <c r="C112" s="99"/>
      <c r="D112" s="99"/>
    </row>
    <row r="113" spans="3:4" ht="12.75">
      <c r="C113" s="99"/>
      <c r="D113" s="99"/>
    </row>
    <row r="114" spans="3:4" ht="12.75">
      <c r="C114" s="99"/>
      <c r="D114" s="99"/>
    </row>
    <row r="115" spans="3:4" ht="12.75">
      <c r="C115" s="99"/>
      <c r="D115" s="99"/>
    </row>
    <row r="116" spans="3:4" ht="12.75">
      <c r="C116" s="99"/>
      <c r="D116" s="99"/>
    </row>
    <row r="117" spans="3:4" ht="12.75">
      <c r="C117" s="99"/>
      <c r="D117" s="99"/>
    </row>
    <row r="118" spans="3:4" ht="12.75">
      <c r="C118" s="99"/>
      <c r="D118" s="99"/>
    </row>
    <row r="119" spans="3:4" ht="12.75">
      <c r="C119" s="99"/>
      <c r="D119" s="99"/>
    </row>
    <row r="120" spans="3:4" ht="12.75">
      <c r="C120" s="99"/>
      <c r="D120" s="99"/>
    </row>
    <row r="121" spans="3:4" ht="12.75">
      <c r="C121" s="99"/>
      <c r="D121" s="99"/>
    </row>
    <row r="122" spans="3:4" ht="12.75">
      <c r="C122" s="99"/>
      <c r="D122" s="99"/>
    </row>
    <row r="123" spans="3:4" ht="12.75">
      <c r="C123" s="99"/>
      <c r="D123" s="99"/>
    </row>
    <row r="124" spans="3:4" ht="12.75">
      <c r="C124" s="99"/>
      <c r="D124" s="99"/>
    </row>
    <row r="125" spans="3:4" ht="12.75">
      <c r="C125" s="99"/>
      <c r="D125" s="99"/>
    </row>
    <row r="126" spans="3:4" ht="12.75">
      <c r="C126" s="99"/>
      <c r="D126" s="99"/>
    </row>
    <row r="127" spans="3:4" ht="12.75">
      <c r="C127" s="99"/>
      <c r="D127" s="99"/>
    </row>
    <row r="128" spans="3:4" ht="12.75">
      <c r="C128" s="99"/>
      <c r="D128" s="99"/>
    </row>
    <row r="129" spans="3:4" ht="12.75">
      <c r="C129" s="99"/>
      <c r="D129" s="99"/>
    </row>
    <row r="130" spans="3:4" ht="12.75">
      <c r="C130" s="99"/>
      <c r="D130" s="99"/>
    </row>
    <row r="131" spans="3:4" ht="12.75">
      <c r="C131" s="99"/>
      <c r="D131" s="99"/>
    </row>
    <row r="132" spans="3:4" ht="12.75">
      <c r="C132" s="99"/>
      <c r="D132" s="99"/>
    </row>
    <row r="133" spans="3:4" ht="12.75">
      <c r="C133" s="99"/>
      <c r="D133" s="99"/>
    </row>
    <row r="134" spans="3:4" ht="12.75">
      <c r="C134" s="99"/>
      <c r="D134" s="99"/>
    </row>
    <row r="135" spans="3:4" ht="12.75">
      <c r="C135" s="99"/>
      <c r="D135" s="99"/>
    </row>
    <row r="136" spans="3:4" ht="12.75">
      <c r="C136" s="99"/>
      <c r="D136" s="99"/>
    </row>
    <row r="137" spans="3:4" ht="12.75">
      <c r="C137" s="99"/>
      <c r="D137" s="99"/>
    </row>
    <row r="138" spans="3:4" ht="12.75">
      <c r="C138" s="99"/>
      <c r="D138" s="99"/>
    </row>
    <row r="139" spans="3:4" ht="12.75">
      <c r="C139" s="99"/>
      <c r="D139" s="99"/>
    </row>
    <row r="140" spans="3:4" ht="12.75">
      <c r="C140" s="99"/>
      <c r="D140" s="99"/>
    </row>
    <row r="141" spans="3:4" ht="12.75">
      <c r="C141" s="99"/>
      <c r="D141" s="99"/>
    </row>
    <row r="142" spans="3:4" ht="12.75">
      <c r="C142" s="99"/>
      <c r="D142" s="99"/>
    </row>
    <row r="143" spans="3:4" ht="12.75">
      <c r="C143" s="99"/>
      <c r="D143" s="99"/>
    </row>
    <row r="144" spans="3:4" ht="12.75">
      <c r="C144" s="99"/>
      <c r="D144" s="99"/>
    </row>
    <row r="145" spans="3:4" ht="12.75">
      <c r="C145" s="99"/>
      <c r="D145" s="99"/>
    </row>
    <row r="146" spans="3:4" ht="12.75">
      <c r="C146" s="99"/>
      <c r="D146" s="99"/>
    </row>
    <row r="147" spans="3:4" ht="12.75">
      <c r="C147" s="99"/>
      <c r="D147" s="99"/>
    </row>
    <row r="148" spans="3:4" ht="12.75">
      <c r="C148" s="99"/>
      <c r="D148" s="99"/>
    </row>
    <row r="149" spans="3:4" ht="12.75">
      <c r="C149" s="99"/>
      <c r="D149" s="99"/>
    </row>
    <row r="150" spans="3:4" ht="12.75">
      <c r="C150" s="99"/>
      <c r="D150" s="99"/>
    </row>
    <row r="151" spans="3:4" ht="12.75">
      <c r="C151" s="99"/>
      <c r="D151" s="99"/>
    </row>
    <row r="152" spans="3:4" ht="12.75">
      <c r="C152" s="99"/>
      <c r="D152" s="99"/>
    </row>
    <row r="153" spans="3:4" ht="12.75">
      <c r="C153" s="99"/>
      <c r="D153" s="99"/>
    </row>
    <row r="154" spans="3:4" ht="12.75">
      <c r="C154" s="99"/>
      <c r="D154" s="99"/>
    </row>
    <row r="155" spans="3:4" ht="12.75">
      <c r="C155" s="99"/>
      <c r="D155" s="99"/>
    </row>
    <row r="156" spans="3:4" ht="12.75">
      <c r="C156" s="99"/>
      <c r="D156" s="99"/>
    </row>
    <row r="157" spans="3:4" ht="12.75">
      <c r="C157" s="99"/>
      <c r="D157" s="99"/>
    </row>
    <row r="158" spans="3:4" ht="12.75">
      <c r="C158" s="99"/>
      <c r="D158" s="99"/>
    </row>
    <row r="159" spans="3:4" ht="12.75">
      <c r="C159" s="99"/>
      <c r="D159" s="99"/>
    </row>
    <row r="160" spans="3:4" ht="12.75">
      <c r="C160" s="99"/>
      <c r="D160" s="99"/>
    </row>
    <row r="161" spans="3:4" ht="12.75">
      <c r="C161" s="99"/>
      <c r="D161" s="99"/>
    </row>
    <row r="162" spans="3:4" ht="12.75">
      <c r="C162" s="99"/>
      <c r="D162" s="99"/>
    </row>
    <row r="163" spans="3:4" ht="12.75">
      <c r="C163" s="99"/>
      <c r="D163" s="99"/>
    </row>
    <row r="164" spans="3:4" ht="12.75">
      <c r="C164" s="99"/>
      <c r="D164" s="99"/>
    </row>
    <row r="165" spans="3:4" ht="12.75">
      <c r="C165" s="99"/>
      <c r="D165" s="99"/>
    </row>
    <row r="166" spans="3:4" ht="12.75">
      <c r="C166" s="99"/>
      <c r="D166" s="99"/>
    </row>
    <row r="167" spans="3:4" ht="12.75">
      <c r="C167" s="99"/>
      <c r="D167" s="99"/>
    </row>
    <row r="168" spans="3:4" ht="12.75">
      <c r="C168" s="99"/>
      <c r="D168" s="99"/>
    </row>
    <row r="169" spans="3:4" ht="12.75">
      <c r="C169" s="99"/>
      <c r="D169" s="99"/>
    </row>
    <row r="170" spans="3:4" ht="12.75">
      <c r="C170" s="99"/>
      <c r="D170" s="99"/>
    </row>
    <row r="171" spans="3:4" ht="12.75">
      <c r="C171" s="99"/>
      <c r="D171" s="99"/>
    </row>
    <row r="172" spans="3:4" ht="12.75">
      <c r="C172" s="99"/>
      <c r="D172" s="99"/>
    </row>
    <row r="173" spans="3:4" ht="12.75">
      <c r="C173" s="99"/>
      <c r="D173" s="99"/>
    </row>
    <row r="174" spans="3:4" ht="12.75">
      <c r="C174" s="99"/>
      <c r="D174" s="99"/>
    </row>
    <row r="175" spans="3:4" ht="12.75">
      <c r="C175" s="99"/>
      <c r="D175" s="99"/>
    </row>
    <row r="176" spans="3:4" ht="12.75">
      <c r="C176" s="99"/>
      <c r="D176" s="99"/>
    </row>
    <row r="177" spans="3:4" ht="12.75">
      <c r="C177" s="99"/>
      <c r="D177" s="99"/>
    </row>
    <row r="178" spans="3:4" ht="12.75">
      <c r="C178" s="99"/>
      <c r="D178" s="99"/>
    </row>
    <row r="179" spans="3:4" ht="12.75">
      <c r="C179" s="99"/>
      <c r="D179" s="99"/>
    </row>
    <row r="180" spans="3:4" ht="12.75">
      <c r="C180" s="99"/>
      <c r="D180" s="99"/>
    </row>
    <row r="181" spans="3:4" ht="12.75">
      <c r="C181" s="99"/>
      <c r="D181" s="99"/>
    </row>
    <row r="182" spans="3:4" ht="12.75">
      <c r="C182" s="99"/>
      <c r="D182" s="99"/>
    </row>
    <row r="183" spans="3:4" ht="12.75">
      <c r="C183" s="99"/>
      <c r="D183" s="99"/>
    </row>
    <row r="184" spans="3:4" ht="12.75">
      <c r="C184" s="99"/>
      <c r="D184" s="99"/>
    </row>
    <row r="185" spans="3:4" ht="12.75">
      <c r="C185" s="99"/>
      <c r="D185" s="99"/>
    </row>
    <row r="186" spans="3:4" ht="12.75">
      <c r="C186" s="99"/>
      <c r="D186" s="99"/>
    </row>
    <row r="187" spans="3:4" ht="12.75">
      <c r="C187" s="99"/>
      <c r="D187" s="99"/>
    </row>
    <row r="188" spans="3:4" ht="12.75">
      <c r="C188" s="99"/>
      <c r="D188" s="99"/>
    </row>
    <row r="189" spans="3:4" ht="12.75">
      <c r="C189" s="99"/>
      <c r="D189" s="99"/>
    </row>
    <row r="190" spans="3:4" ht="12.75">
      <c r="C190" s="99"/>
      <c r="D190" s="99"/>
    </row>
    <row r="191" spans="3:4" ht="12.75">
      <c r="C191" s="99"/>
      <c r="D191" s="99"/>
    </row>
    <row r="192" spans="3:4" ht="12.75">
      <c r="C192" s="99"/>
      <c r="D192" s="99"/>
    </row>
    <row r="193" spans="3:4" ht="12.75">
      <c r="C193" s="99"/>
      <c r="D193" s="99"/>
    </row>
    <row r="194" spans="3:4" ht="12.75">
      <c r="C194" s="99"/>
      <c r="D194" s="99"/>
    </row>
    <row r="195" spans="3:4" ht="12.75">
      <c r="C195" s="99"/>
      <c r="D195" s="99"/>
    </row>
    <row r="196" spans="3:4" ht="12.75">
      <c r="C196" s="99"/>
      <c r="D196" s="99"/>
    </row>
    <row r="197" spans="3:4" ht="12.75">
      <c r="C197" s="99"/>
      <c r="D197" s="99"/>
    </row>
    <row r="198" spans="3:4" ht="12.75">
      <c r="C198" s="99"/>
      <c r="D198" s="99"/>
    </row>
    <row r="199" spans="3:4" ht="12.75">
      <c r="C199" s="99"/>
      <c r="D199" s="99"/>
    </row>
    <row r="200" spans="3:4" ht="12.75">
      <c r="C200" s="99"/>
      <c r="D200" s="99"/>
    </row>
    <row r="201" spans="3:4" ht="12.75">
      <c r="C201" s="99"/>
      <c r="D201" s="99"/>
    </row>
    <row r="202" spans="3:4" ht="12.75">
      <c r="C202" s="99"/>
      <c r="D202" s="99"/>
    </row>
    <row r="203" spans="3:4" ht="12.75">
      <c r="C203" s="99"/>
      <c r="D203" s="99"/>
    </row>
    <row r="204" spans="3:4" ht="12.75">
      <c r="C204" s="99"/>
      <c r="D204" s="99"/>
    </row>
    <row r="205" spans="3:4" ht="12.75">
      <c r="C205" s="99"/>
      <c r="D205" s="99"/>
    </row>
    <row r="206" spans="3:4" ht="12.75">
      <c r="C206" s="99"/>
      <c r="D206" s="99"/>
    </row>
    <row r="207" spans="3:4" ht="12.75">
      <c r="C207" s="99"/>
      <c r="D207" s="99"/>
    </row>
    <row r="208" spans="3:4" ht="12.75">
      <c r="C208" s="99"/>
      <c r="D208" s="99"/>
    </row>
    <row r="209" spans="3:4" ht="12.75">
      <c r="C209" s="99"/>
      <c r="D209" s="99"/>
    </row>
    <row r="210" spans="3:4" ht="12.75">
      <c r="C210" s="99"/>
      <c r="D210" s="99"/>
    </row>
    <row r="211" spans="3:4" ht="12.75">
      <c r="C211" s="99"/>
      <c r="D211" s="99"/>
    </row>
    <row r="212" spans="3:4" ht="12.75">
      <c r="C212" s="99"/>
      <c r="D212" s="99"/>
    </row>
    <row r="213" spans="3:4" ht="12.75">
      <c r="C213" s="99"/>
      <c r="D213" s="99"/>
    </row>
    <row r="214" spans="3:4" ht="12.75">
      <c r="C214" s="99"/>
      <c r="D214" s="99"/>
    </row>
    <row r="215" spans="3:4" ht="12.75">
      <c r="C215" s="99"/>
      <c r="D215" s="99"/>
    </row>
    <row r="216" spans="3:4" ht="12.75">
      <c r="C216" s="99"/>
      <c r="D216" s="99"/>
    </row>
    <row r="217" spans="3:4" ht="12.75">
      <c r="C217" s="99"/>
      <c r="D217" s="99"/>
    </row>
    <row r="218" spans="3:4" ht="12.75">
      <c r="C218" s="99"/>
      <c r="D218" s="99"/>
    </row>
    <row r="219" spans="3:4" ht="12.75">
      <c r="C219" s="99"/>
      <c r="D219" s="99"/>
    </row>
    <row r="220" spans="3:4" ht="12.75">
      <c r="C220" s="99"/>
      <c r="D220" s="99"/>
    </row>
    <row r="221" spans="3:4" ht="12.75">
      <c r="C221" s="99"/>
      <c r="D221" s="99"/>
    </row>
    <row r="222" spans="3:4" ht="12.75">
      <c r="C222" s="99"/>
      <c r="D222" s="99"/>
    </row>
    <row r="223" spans="3:4" ht="12.75">
      <c r="C223" s="99"/>
      <c r="D223" s="99"/>
    </row>
    <row r="224" spans="3:4" ht="12.75">
      <c r="C224" s="99"/>
      <c r="D224" s="99"/>
    </row>
    <row r="225" spans="3:4" ht="12.75">
      <c r="C225" s="99"/>
      <c r="D225" s="99"/>
    </row>
    <row r="226" spans="3:4" ht="12.75">
      <c r="C226" s="99"/>
      <c r="D226" s="99"/>
    </row>
    <row r="227" spans="3:4" ht="12.75">
      <c r="C227" s="99"/>
      <c r="D227" s="99"/>
    </row>
    <row r="228" spans="3:4" ht="12.75">
      <c r="C228" s="99"/>
      <c r="D228" s="99"/>
    </row>
    <row r="229" spans="3:4" ht="12.75">
      <c r="C229" s="99"/>
      <c r="D229" s="99"/>
    </row>
    <row r="230" spans="3:4" ht="12.75">
      <c r="C230" s="99"/>
      <c r="D230" s="99"/>
    </row>
    <row r="231" spans="3:4" ht="12.75">
      <c r="C231" s="99"/>
      <c r="D231" s="99"/>
    </row>
    <row r="232" spans="3:4" ht="12.75">
      <c r="C232" s="99"/>
      <c r="D232" s="99"/>
    </row>
    <row r="233" spans="3:4" ht="12.75">
      <c r="C233" s="99"/>
      <c r="D233" s="99"/>
    </row>
    <row r="234" spans="3:4" ht="12.75">
      <c r="C234" s="99"/>
      <c r="D234" s="99"/>
    </row>
    <row r="235" spans="3:4" ht="12.75">
      <c r="C235" s="99"/>
      <c r="D235" s="99"/>
    </row>
    <row r="236" spans="3:4" ht="12.75">
      <c r="C236" s="99"/>
      <c r="D236" s="99"/>
    </row>
    <row r="237" spans="3:4" ht="12.75">
      <c r="C237" s="99"/>
      <c r="D237" s="99"/>
    </row>
    <row r="238" spans="3:4" ht="12.75">
      <c r="C238" s="99"/>
      <c r="D238" s="99"/>
    </row>
    <row r="239" spans="3:4" ht="12.75">
      <c r="C239" s="99"/>
      <c r="D239" s="99"/>
    </row>
    <row r="240" spans="3:4" ht="12.75">
      <c r="C240" s="99"/>
      <c r="D240" s="99"/>
    </row>
    <row r="241" spans="3:4" ht="12.75">
      <c r="C241" s="99"/>
      <c r="D241" s="99"/>
    </row>
    <row r="242" spans="3:4" ht="12.75">
      <c r="C242" s="99"/>
      <c r="D242" s="99"/>
    </row>
    <row r="243" spans="3:4" ht="12.75">
      <c r="C243" s="99"/>
      <c r="D243" s="99"/>
    </row>
    <row r="244" spans="3:4" ht="12.75">
      <c r="C244" s="99"/>
      <c r="D244" s="99"/>
    </row>
    <row r="245" spans="3:4" ht="12.75">
      <c r="C245" s="99"/>
      <c r="D245" s="99"/>
    </row>
    <row r="246" spans="3:4" ht="12.75">
      <c r="C246" s="99"/>
      <c r="D246" s="99"/>
    </row>
    <row r="247" spans="3:4" ht="12.75">
      <c r="C247" s="99"/>
      <c r="D247" s="99"/>
    </row>
    <row r="248" spans="3:4" ht="12.75">
      <c r="C248" s="99"/>
      <c r="D248" s="99"/>
    </row>
    <row r="249" spans="3:4" ht="12.75">
      <c r="C249" s="99"/>
      <c r="D249" s="99"/>
    </row>
    <row r="250" spans="3:4" ht="12.75">
      <c r="C250" s="99"/>
      <c r="D250" s="99"/>
    </row>
    <row r="251" spans="3:4" ht="12.75">
      <c r="C251" s="99"/>
      <c r="D251" s="99"/>
    </row>
    <row r="252" spans="3:4" ht="12.75">
      <c r="C252" s="99"/>
      <c r="D252" s="99"/>
    </row>
    <row r="253" spans="3:4" ht="12.75">
      <c r="C253" s="99"/>
      <c r="D253" s="99"/>
    </row>
    <row r="254" spans="3:4" ht="12.75">
      <c r="C254" s="99"/>
      <c r="D254" s="99"/>
    </row>
    <row r="255" spans="3:4" ht="12.75">
      <c r="C255" s="99"/>
      <c r="D255" s="99"/>
    </row>
    <row r="256" spans="3:4" ht="12.75">
      <c r="C256" s="99"/>
      <c r="D256" s="99"/>
    </row>
    <row r="257" spans="3:4" ht="12.75">
      <c r="C257" s="99"/>
      <c r="D257" s="99"/>
    </row>
    <row r="258" spans="3:4" ht="12.75">
      <c r="C258" s="99"/>
      <c r="D258" s="99"/>
    </row>
    <row r="259" spans="3:4" ht="12.75">
      <c r="C259" s="99"/>
      <c r="D259" s="99"/>
    </row>
    <row r="260" spans="3:4" ht="12.75">
      <c r="C260" s="99"/>
      <c r="D260" s="99"/>
    </row>
    <row r="261" spans="3:4" ht="12.75">
      <c r="C261" s="99"/>
      <c r="D261" s="99"/>
    </row>
    <row r="262" spans="3:4" ht="12.75">
      <c r="C262" s="99"/>
      <c r="D262" s="99"/>
    </row>
    <row r="263" spans="3:4" ht="12.75">
      <c r="C263" s="99"/>
      <c r="D263" s="99"/>
    </row>
    <row r="264" spans="3:4" ht="12.75">
      <c r="C264" s="99"/>
      <c r="D264" s="99"/>
    </row>
    <row r="265" spans="3:4" ht="12.75">
      <c r="C265" s="99"/>
      <c r="D265" s="99"/>
    </row>
    <row r="266" spans="3:4" ht="12.75">
      <c r="C266" s="99"/>
      <c r="D266" s="99"/>
    </row>
    <row r="267" spans="3:4" ht="12.75">
      <c r="C267" s="99"/>
      <c r="D267" s="99"/>
    </row>
    <row r="268" spans="3:4" ht="12.75">
      <c r="C268" s="99"/>
      <c r="D268" s="99"/>
    </row>
    <row r="269" spans="3:4" ht="12.75">
      <c r="C269" s="99"/>
      <c r="D269" s="99"/>
    </row>
    <row r="270" spans="3:4" ht="12.75">
      <c r="C270" s="99"/>
      <c r="D270" s="99"/>
    </row>
    <row r="271" spans="3:4" ht="12.75">
      <c r="C271" s="99"/>
      <c r="D271" s="99"/>
    </row>
    <row r="272" spans="3:4" ht="12.75">
      <c r="C272" s="99"/>
      <c r="D272" s="99"/>
    </row>
    <row r="273" spans="3:4" ht="12.75">
      <c r="C273" s="99"/>
      <c r="D273" s="99"/>
    </row>
    <row r="274" spans="3:4" ht="12.75">
      <c r="C274" s="99"/>
      <c r="D274" s="99"/>
    </row>
    <row r="275" spans="3:4" ht="12.75">
      <c r="C275" s="99"/>
      <c r="D275" s="99"/>
    </row>
    <row r="276" spans="3:4" ht="12.75">
      <c r="C276" s="99"/>
      <c r="D276" s="99"/>
    </row>
    <row r="277" spans="3:4" ht="12.75">
      <c r="C277" s="99"/>
      <c r="D277" s="99"/>
    </row>
    <row r="278" spans="3:4" ht="12.75">
      <c r="C278" s="99"/>
      <c r="D278" s="99"/>
    </row>
    <row r="279" spans="3:4" ht="12.75">
      <c r="C279" s="99"/>
      <c r="D279" s="99"/>
    </row>
    <row r="280" spans="3:4" ht="12.75">
      <c r="C280" s="99"/>
      <c r="D280" s="99"/>
    </row>
    <row r="281" spans="3:4" ht="12.75">
      <c r="C281" s="99"/>
      <c r="D281" s="99"/>
    </row>
    <row r="282" spans="3:4" ht="12.75">
      <c r="C282" s="99"/>
      <c r="D282" s="99"/>
    </row>
    <row r="283" spans="3:4" ht="12.75">
      <c r="C283" s="99"/>
      <c r="D283" s="99"/>
    </row>
    <row r="284" spans="3:4" ht="12.75">
      <c r="C284" s="99"/>
      <c r="D284" s="99"/>
    </row>
    <row r="285" spans="3:4" ht="12.75">
      <c r="C285" s="99"/>
      <c r="D285" s="99"/>
    </row>
    <row r="286" spans="3:4" ht="12.75">
      <c r="C286" s="99"/>
      <c r="D286" s="99"/>
    </row>
    <row r="287" spans="3:4" ht="12.75">
      <c r="C287" s="99"/>
      <c r="D287" s="99"/>
    </row>
    <row r="288" spans="3:4" ht="12.75">
      <c r="C288" s="99"/>
      <c r="D288" s="99"/>
    </row>
    <row r="289" spans="3:4" ht="12.75">
      <c r="C289" s="99"/>
      <c r="D289" s="99"/>
    </row>
    <row r="290" spans="3:4" ht="12.75">
      <c r="C290" s="99"/>
      <c r="D290" s="99"/>
    </row>
    <row r="291" spans="3:4" ht="12.75">
      <c r="C291" s="99"/>
      <c r="D291" s="99"/>
    </row>
    <row r="292" spans="3:4" ht="12.75">
      <c r="C292" s="99"/>
      <c r="D292" s="99"/>
    </row>
    <row r="293" spans="3:4" ht="12.75">
      <c r="C293" s="99"/>
      <c r="D293" s="99"/>
    </row>
    <row r="294" spans="3:4" ht="12.75">
      <c r="C294" s="99"/>
      <c r="D294" s="99"/>
    </row>
    <row r="295" spans="3:4" ht="12.75">
      <c r="C295" s="99"/>
      <c r="D295" s="99"/>
    </row>
    <row r="296" spans="3:4" ht="12.75">
      <c r="C296" s="99"/>
      <c r="D296" s="99"/>
    </row>
    <row r="297" spans="3:4" ht="12.75">
      <c r="C297" s="99"/>
      <c r="D297" s="99"/>
    </row>
    <row r="298" spans="3:4" ht="12.75">
      <c r="C298" s="99"/>
      <c r="D298" s="99"/>
    </row>
    <row r="299" spans="3:4" ht="12.75">
      <c r="C299" s="99"/>
      <c r="D299" s="99"/>
    </row>
    <row r="300" spans="3:4" ht="12.75">
      <c r="C300" s="99"/>
      <c r="D300" s="99"/>
    </row>
    <row r="301" spans="3:4" ht="12.75">
      <c r="C301" s="99"/>
      <c r="D301" s="99"/>
    </row>
    <row r="302" spans="3:4" ht="12.75">
      <c r="C302" s="99"/>
      <c r="D302" s="99"/>
    </row>
    <row r="303" spans="3:4" ht="12.75">
      <c r="C303" s="99"/>
      <c r="D303" s="99"/>
    </row>
    <row r="304" spans="3:4" ht="12.75">
      <c r="C304" s="99"/>
      <c r="D304" s="99"/>
    </row>
    <row r="305" spans="3:4" ht="12.75">
      <c r="C305" s="99"/>
      <c r="D305" s="99"/>
    </row>
    <row r="306" spans="3:4" ht="12.75">
      <c r="C306" s="99"/>
      <c r="D306" s="99"/>
    </row>
    <row r="307" spans="3:4" ht="12.75">
      <c r="C307" s="99"/>
      <c r="D307" s="99"/>
    </row>
    <row r="308" spans="3:4" ht="12.75">
      <c r="C308" s="99"/>
      <c r="D308" s="99"/>
    </row>
    <row r="309" spans="3:4" ht="12.75">
      <c r="C309" s="99"/>
      <c r="D309" s="99"/>
    </row>
    <row r="310" spans="3:4" ht="12.75">
      <c r="C310" s="99"/>
      <c r="D310" s="99"/>
    </row>
    <row r="311" spans="3:4" ht="12.75">
      <c r="C311" s="99"/>
      <c r="D311" s="99"/>
    </row>
    <row r="312" spans="3:4" ht="12.75">
      <c r="C312" s="99"/>
      <c r="D312" s="99"/>
    </row>
    <row r="313" spans="3:4" ht="12.75">
      <c r="C313" s="99"/>
      <c r="D313" s="99"/>
    </row>
    <row r="314" spans="3:4" ht="12.75">
      <c r="C314" s="99"/>
      <c r="D314" s="99"/>
    </row>
    <row r="315" spans="3:4" ht="12.75">
      <c r="C315" s="99"/>
      <c r="D315" s="99"/>
    </row>
    <row r="316" spans="3:4" ht="12.75">
      <c r="C316" s="99"/>
      <c r="D316" s="99"/>
    </row>
    <row r="317" spans="3:4" ht="12.75">
      <c r="C317" s="99"/>
      <c r="D317" s="99"/>
    </row>
    <row r="318" spans="3:4" ht="12.75">
      <c r="C318" s="99"/>
      <c r="D318" s="99"/>
    </row>
    <row r="319" spans="3:4" ht="12.75">
      <c r="C319" s="99"/>
      <c r="D319" s="99"/>
    </row>
    <row r="320" spans="3:4" ht="12.75">
      <c r="C320" s="99"/>
      <c r="D320" s="99"/>
    </row>
    <row r="321" spans="3:4" ht="12.75">
      <c r="C321" s="99"/>
      <c r="D321" s="99"/>
    </row>
    <row r="322" spans="3:4" ht="12.75">
      <c r="C322" s="99"/>
      <c r="D322" s="99"/>
    </row>
    <row r="323" spans="3:4" ht="12.75">
      <c r="C323" s="99"/>
      <c r="D323" s="99"/>
    </row>
    <row r="324" spans="3:4" ht="12.75">
      <c r="C324" s="99"/>
      <c r="D324" s="99"/>
    </row>
    <row r="325" spans="3:4" ht="12.75">
      <c r="C325" s="99"/>
      <c r="D325" s="99"/>
    </row>
    <row r="326" spans="3:4" ht="12.75">
      <c r="C326" s="99"/>
      <c r="D326" s="99"/>
    </row>
    <row r="327" spans="3:4" ht="12.75">
      <c r="C327" s="99"/>
      <c r="D327" s="99"/>
    </row>
    <row r="328" spans="3:4" ht="12.75">
      <c r="C328" s="99"/>
      <c r="D328" s="99"/>
    </row>
    <row r="329" spans="3:4" ht="12.75">
      <c r="C329" s="99"/>
      <c r="D329" s="99"/>
    </row>
    <row r="330" spans="3:4" ht="12.75">
      <c r="C330" s="99"/>
      <c r="D330" s="99"/>
    </row>
    <row r="331" spans="3:4" ht="12.75">
      <c r="C331" s="99"/>
      <c r="D331" s="99"/>
    </row>
    <row r="332" spans="3:4" ht="12.75">
      <c r="C332" s="99"/>
      <c r="D332" s="99"/>
    </row>
    <row r="333" spans="3:4" ht="12.75">
      <c r="C333" s="99"/>
      <c r="D333" s="99"/>
    </row>
    <row r="334" spans="3:4" ht="12.75">
      <c r="C334" s="99"/>
      <c r="D334" s="99"/>
    </row>
    <row r="335" spans="3:4" ht="12.75">
      <c r="C335" s="99"/>
      <c r="D335" s="99"/>
    </row>
    <row r="336" spans="3:4" ht="12.75">
      <c r="C336" s="99"/>
      <c r="D336" s="99"/>
    </row>
    <row r="337" spans="3:4" ht="12.75">
      <c r="C337" s="99"/>
      <c r="D337" s="99"/>
    </row>
    <row r="338" spans="3:4" ht="12.75">
      <c r="C338" s="99"/>
      <c r="D338" s="99"/>
    </row>
    <row r="339" spans="3:4" ht="12.75">
      <c r="C339" s="99"/>
      <c r="D339" s="99"/>
    </row>
    <row r="340" spans="3:4" ht="12.75">
      <c r="C340" s="99"/>
      <c r="D340" s="99"/>
    </row>
    <row r="341" spans="3:4" ht="12.75">
      <c r="C341" s="99"/>
      <c r="D341" s="99"/>
    </row>
    <row r="342" spans="3:4" ht="12.75">
      <c r="C342" s="99"/>
      <c r="D342" s="99"/>
    </row>
    <row r="343" spans="3:4" ht="12.75">
      <c r="C343" s="99"/>
      <c r="D343" s="99"/>
    </row>
    <row r="344" spans="3:4" ht="12.75">
      <c r="C344" s="99"/>
      <c r="D344" s="99"/>
    </row>
    <row r="345" spans="3:4" ht="12.75">
      <c r="C345" s="99"/>
      <c r="D345" s="99"/>
    </row>
    <row r="346" spans="3:4" ht="12.75">
      <c r="C346" s="99"/>
      <c r="D346" s="99"/>
    </row>
    <row r="347" spans="3:4" ht="12.75">
      <c r="C347" s="99"/>
      <c r="D347" s="99"/>
    </row>
    <row r="348" spans="3:4" ht="12.75">
      <c r="C348" s="99"/>
      <c r="D348" s="99"/>
    </row>
    <row r="349" spans="3:4" ht="12.75">
      <c r="C349" s="99"/>
      <c r="D349" s="99"/>
    </row>
    <row r="350" spans="3:4" ht="12.75">
      <c r="C350" s="99"/>
      <c r="D350" s="99"/>
    </row>
    <row r="351" spans="3:4" ht="12.75">
      <c r="C351" s="99"/>
      <c r="D351" s="99"/>
    </row>
    <row r="352" spans="3:4" ht="12.75">
      <c r="C352" s="99"/>
      <c r="D352" s="99"/>
    </row>
    <row r="353" spans="3:4" ht="12.75">
      <c r="C353" s="99"/>
      <c r="D353" s="99"/>
    </row>
    <row r="354" spans="3:4" ht="12.75">
      <c r="C354" s="99"/>
      <c r="D354" s="99"/>
    </row>
    <row r="355" spans="3:4" ht="12.75">
      <c r="C355" s="99"/>
      <c r="D355" s="99"/>
    </row>
    <row r="356" spans="3:4" ht="12.75">
      <c r="C356" s="99"/>
      <c r="D356" s="99"/>
    </row>
    <row r="357" spans="3:4" ht="12.75">
      <c r="C357" s="99"/>
      <c r="D357" s="99"/>
    </row>
    <row r="358" spans="3:4" ht="12.75">
      <c r="C358" s="99"/>
      <c r="D358" s="99"/>
    </row>
    <row r="359" spans="3:4" ht="12.75">
      <c r="C359" s="99"/>
      <c r="D359" s="99"/>
    </row>
    <row r="360" spans="3:4" ht="12.75">
      <c r="C360" s="99"/>
      <c r="D360" s="99"/>
    </row>
    <row r="361" spans="3:4" ht="12.75">
      <c r="C361" s="99"/>
      <c r="D361" s="99"/>
    </row>
    <row r="362" spans="3:4" ht="12.75">
      <c r="C362" s="99"/>
      <c r="D362" s="99"/>
    </row>
    <row r="363" spans="3:4" ht="12.75">
      <c r="C363" s="99"/>
      <c r="D363" s="99"/>
    </row>
    <row r="364" spans="3:4" ht="12.75">
      <c r="C364" s="99"/>
      <c r="D364" s="99"/>
    </row>
    <row r="365" spans="3:4" ht="12.75">
      <c r="C365" s="99"/>
      <c r="D365" s="99"/>
    </row>
    <row r="366" spans="3:4" ht="12.75">
      <c r="C366" s="99"/>
      <c r="D366" s="99"/>
    </row>
    <row r="367" spans="3:4" ht="12.75">
      <c r="C367" s="99"/>
      <c r="D367" s="99"/>
    </row>
    <row r="368" spans="3:4" ht="12.75">
      <c r="C368" s="99"/>
      <c r="D368" s="99"/>
    </row>
    <row r="369" spans="3:4" ht="12.75">
      <c r="C369" s="99"/>
      <c r="D369" s="99"/>
    </row>
    <row r="370" spans="3:4" ht="12.75">
      <c r="C370" s="99"/>
      <c r="D370" s="99"/>
    </row>
    <row r="371" spans="3:4" ht="12.75">
      <c r="C371" s="99"/>
      <c r="D371" s="99"/>
    </row>
    <row r="372" spans="3:4" ht="12.75">
      <c r="C372" s="99"/>
      <c r="D372" s="99"/>
    </row>
    <row r="373" spans="3:4" ht="12.75">
      <c r="C373" s="99"/>
      <c r="D373" s="99"/>
    </row>
    <row r="374" spans="3:4" ht="12.75">
      <c r="C374" s="99"/>
      <c r="D374" s="99"/>
    </row>
    <row r="375" spans="3:4" ht="12.75">
      <c r="C375" s="99"/>
      <c r="D375" s="99"/>
    </row>
    <row r="376" spans="3:4" ht="12.75">
      <c r="C376" s="99"/>
      <c r="D376" s="99"/>
    </row>
  </sheetData>
  <sheetProtection/>
  <printOptions/>
  <pageMargins left="0.75" right="0.75" top="0.29" bottom="0.34" header="0.16" footer="0.16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7"/>
  <sheetViews>
    <sheetView view="pageBreakPreview" zoomScaleSheetLayoutView="100" workbookViewId="0" topLeftCell="B34">
      <selection activeCell="B42" sqref="B42"/>
    </sheetView>
  </sheetViews>
  <sheetFormatPr defaultColWidth="8.77734375" defaultRowHeight="15"/>
  <cols>
    <col min="1" max="1" width="2.4453125" style="1" customWidth="1"/>
    <col min="2" max="2" width="45.77734375" style="1" customWidth="1"/>
    <col min="3" max="13" width="10.77734375" style="1" customWidth="1"/>
    <col min="14" max="16384" width="8.77734375" style="1" customWidth="1"/>
  </cols>
  <sheetData>
    <row r="1" spans="2:12" ht="1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15.75" thickBot="1">
      <c r="B2" s="13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ht="15">
      <c r="B3" s="159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2:13" ht="15">
      <c r="B4" s="160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8"/>
      <c r="M4" s="19"/>
    </row>
    <row r="5" spans="2:13" ht="15.75" thickBot="1">
      <c r="B5" s="160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8"/>
      <c r="M5" s="20"/>
    </row>
    <row r="6" spans="2:13" ht="15">
      <c r="B6" s="159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</row>
    <row r="7" spans="2:13" ht="15">
      <c r="B7" s="160" t="s">
        <v>112</v>
      </c>
      <c r="C7" s="14"/>
      <c r="D7" s="14"/>
      <c r="E7" s="14"/>
      <c r="F7" s="14"/>
      <c r="G7" s="14"/>
      <c r="H7" s="14"/>
      <c r="I7" s="14"/>
      <c r="J7" s="14"/>
      <c r="K7" s="14"/>
      <c r="L7" s="18"/>
      <c r="M7" s="19"/>
    </row>
    <row r="8" spans="2:13" ht="15">
      <c r="B8" s="160" t="s">
        <v>121</v>
      </c>
      <c r="C8" s="14"/>
      <c r="D8" s="14"/>
      <c r="E8" s="14"/>
      <c r="F8" s="14"/>
      <c r="G8" s="14"/>
      <c r="H8" s="14"/>
      <c r="I8" s="14"/>
      <c r="J8" s="14"/>
      <c r="K8" s="14"/>
      <c r="L8" s="18"/>
      <c r="M8" s="19"/>
    </row>
    <row r="9" spans="2:13" ht="15">
      <c r="B9" s="48" t="str">
        <f>'Balance Sheet'!B8</f>
        <v>FOR THE QUARTER ENDED 30 SEPTEMBER 2011</v>
      </c>
      <c r="C9" s="14"/>
      <c r="D9" s="14"/>
      <c r="E9" s="14"/>
      <c r="F9" s="14"/>
      <c r="G9" s="14"/>
      <c r="H9" s="14"/>
      <c r="I9" s="14"/>
      <c r="J9" s="14"/>
      <c r="K9" s="14"/>
      <c r="L9" s="18"/>
      <c r="M9" s="19"/>
    </row>
    <row r="10" spans="2:13" ht="15">
      <c r="B10" s="160" t="s">
        <v>30</v>
      </c>
      <c r="C10" s="14"/>
      <c r="D10" s="14"/>
      <c r="E10" s="14"/>
      <c r="F10" s="14"/>
      <c r="G10" s="14"/>
      <c r="H10" s="14"/>
      <c r="I10" s="14"/>
      <c r="J10" s="14"/>
      <c r="K10" s="14"/>
      <c r="L10" s="18"/>
      <c r="M10" s="19"/>
    </row>
    <row r="11" spans="2:13" ht="15">
      <c r="B11" s="160"/>
      <c r="C11" s="14"/>
      <c r="D11" s="14"/>
      <c r="E11" s="14"/>
      <c r="F11" s="14"/>
      <c r="G11" s="14"/>
      <c r="H11" s="14"/>
      <c r="I11" s="14"/>
      <c r="J11" s="14"/>
      <c r="K11" s="14"/>
      <c r="L11" s="18"/>
      <c r="M11" s="19"/>
    </row>
    <row r="12" spans="2:14" ht="15.75" thickBot="1">
      <c r="B12" s="160"/>
      <c r="C12" s="207" t="s">
        <v>79</v>
      </c>
      <c r="D12" s="207"/>
      <c r="E12" s="207"/>
      <c r="F12" s="207"/>
      <c r="G12" s="207"/>
      <c r="H12" s="207"/>
      <c r="I12" s="207"/>
      <c r="J12" s="207"/>
      <c r="K12" s="207"/>
      <c r="L12" s="161" t="s">
        <v>120</v>
      </c>
      <c r="M12" s="162"/>
      <c r="N12" s="3"/>
    </row>
    <row r="13" spans="2:14" ht="15.75" thickBot="1">
      <c r="B13" s="160"/>
      <c r="C13" s="14"/>
      <c r="D13" s="163" t="s">
        <v>49</v>
      </c>
      <c r="E13" s="208" t="s">
        <v>50</v>
      </c>
      <c r="F13" s="209"/>
      <c r="G13" s="209"/>
      <c r="H13" s="209"/>
      <c r="I13" s="209"/>
      <c r="J13" s="210"/>
      <c r="L13" s="161" t="s">
        <v>87</v>
      </c>
      <c r="M13" s="53" t="s">
        <v>35</v>
      </c>
      <c r="N13" s="3"/>
    </row>
    <row r="14" spans="2:13" ht="15.75" thickBot="1">
      <c r="B14" s="160"/>
      <c r="C14" s="14"/>
      <c r="D14" s="14"/>
      <c r="E14" s="14"/>
      <c r="F14" s="14"/>
      <c r="G14" s="14"/>
      <c r="H14" s="164"/>
      <c r="I14" s="18"/>
      <c r="J14" s="14"/>
      <c r="K14" s="14"/>
      <c r="L14" s="18"/>
      <c r="M14" s="19"/>
    </row>
    <row r="15" spans="2:13" ht="15">
      <c r="B15" s="34"/>
      <c r="C15" s="38"/>
      <c r="D15" s="35"/>
      <c r="E15" s="43"/>
      <c r="F15" s="35"/>
      <c r="G15" s="42" t="s">
        <v>85</v>
      </c>
      <c r="H15" s="43"/>
      <c r="I15" s="35"/>
      <c r="J15" s="42"/>
      <c r="K15" s="35"/>
      <c r="L15" s="42"/>
      <c r="M15" s="42"/>
    </row>
    <row r="16" spans="2:13" ht="15">
      <c r="B16" s="36"/>
      <c r="C16" s="23"/>
      <c r="D16" s="21"/>
      <c r="E16" s="22"/>
      <c r="F16" s="21"/>
      <c r="G16" s="53" t="s">
        <v>104</v>
      </c>
      <c r="H16" s="22"/>
      <c r="I16" s="21" t="s">
        <v>94</v>
      </c>
      <c r="J16" s="33"/>
      <c r="K16" s="21"/>
      <c r="L16" s="33"/>
      <c r="M16" s="33"/>
    </row>
    <row r="17" spans="2:13" ht="15">
      <c r="B17" s="36"/>
      <c r="C17" s="23" t="s">
        <v>31</v>
      </c>
      <c r="D17" s="21" t="s">
        <v>32</v>
      </c>
      <c r="E17" s="22" t="s">
        <v>31</v>
      </c>
      <c r="F17" s="21" t="s">
        <v>33</v>
      </c>
      <c r="G17" s="53" t="s">
        <v>105</v>
      </c>
      <c r="H17" s="22" t="s">
        <v>74</v>
      </c>
      <c r="I17" s="21" t="s">
        <v>95</v>
      </c>
      <c r="J17" s="33" t="s">
        <v>86</v>
      </c>
      <c r="K17" s="21"/>
      <c r="L17" s="33"/>
      <c r="M17" s="33"/>
    </row>
    <row r="18" spans="2:13" ht="15">
      <c r="B18" s="36"/>
      <c r="C18" s="23" t="s">
        <v>33</v>
      </c>
      <c r="D18" s="21" t="s">
        <v>51</v>
      </c>
      <c r="E18" s="22" t="s">
        <v>34</v>
      </c>
      <c r="F18" s="21" t="s">
        <v>48</v>
      </c>
      <c r="G18" s="33" t="s">
        <v>61</v>
      </c>
      <c r="H18" s="22" t="s">
        <v>61</v>
      </c>
      <c r="I18" s="21" t="s">
        <v>61</v>
      </c>
      <c r="J18" s="33" t="s">
        <v>73</v>
      </c>
      <c r="K18" s="21" t="s">
        <v>35</v>
      </c>
      <c r="L18" s="33"/>
      <c r="M18" s="33"/>
    </row>
    <row r="19" spans="2:13" ht="15.75" thickBot="1">
      <c r="B19" s="36"/>
      <c r="C19" s="23" t="s">
        <v>3</v>
      </c>
      <c r="D19" s="21" t="s">
        <v>3</v>
      </c>
      <c r="E19" s="22" t="s">
        <v>3</v>
      </c>
      <c r="F19" s="21" t="s">
        <v>3</v>
      </c>
      <c r="G19" s="33" t="s">
        <v>3</v>
      </c>
      <c r="H19" s="22" t="s">
        <v>3</v>
      </c>
      <c r="I19" s="54" t="s">
        <v>3</v>
      </c>
      <c r="J19" s="33" t="s">
        <v>3</v>
      </c>
      <c r="K19" s="21" t="s">
        <v>3</v>
      </c>
      <c r="L19" s="33" t="s">
        <v>3</v>
      </c>
      <c r="M19" s="33" t="s">
        <v>3</v>
      </c>
    </row>
    <row r="20" spans="2:13" ht="15">
      <c r="B20" s="24"/>
      <c r="C20" s="25"/>
      <c r="D20" s="25"/>
      <c r="E20" s="26"/>
      <c r="F20" s="25"/>
      <c r="G20" s="27"/>
      <c r="H20" s="27"/>
      <c r="I20" s="27"/>
      <c r="J20" s="27"/>
      <c r="K20" s="25"/>
      <c r="L20" s="27"/>
      <c r="M20" s="27"/>
    </row>
    <row r="21" spans="2:13" ht="15">
      <c r="B21" s="28" t="s">
        <v>116</v>
      </c>
      <c r="C21" s="5">
        <v>145892</v>
      </c>
      <c r="D21" s="5">
        <v>70208</v>
      </c>
      <c r="E21" s="5">
        <v>65760</v>
      </c>
      <c r="F21" s="5">
        <v>2166</v>
      </c>
      <c r="G21" s="5">
        <v>-4743</v>
      </c>
      <c r="H21" s="5">
        <v>90674</v>
      </c>
      <c r="I21" s="5">
        <v>1611</v>
      </c>
      <c r="J21" s="5">
        <v>-4396</v>
      </c>
      <c r="K21" s="5">
        <f>SUM(C21:J21)</f>
        <v>367172</v>
      </c>
      <c r="L21" s="10">
        <v>6015</v>
      </c>
      <c r="M21" s="4">
        <f>SUM(K21:L21)</f>
        <v>373187</v>
      </c>
    </row>
    <row r="22" spans="2:13" ht="15">
      <c r="B22" s="2"/>
      <c r="C22" s="6"/>
      <c r="D22" s="6"/>
      <c r="E22" s="7"/>
      <c r="F22" s="6"/>
      <c r="G22" s="8"/>
      <c r="H22" s="8"/>
      <c r="I22" s="8"/>
      <c r="J22" s="8"/>
      <c r="K22" s="6"/>
      <c r="L22" s="8"/>
      <c r="M22" s="8"/>
    </row>
    <row r="23" spans="2:13" ht="15">
      <c r="B23" s="2" t="s">
        <v>103</v>
      </c>
      <c r="C23" s="6">
        <v>0</v>
      </c>
      <c r="D23" s="6">
        <f>'Income Statement'!E42</f>
        <v>3420</v>
      </c>
      <c r="E23" s="7">
        <v>0</v>
      </c>
      <c r="F23" s="32">
        <v>0</v>
      </c>
      <c r="G23" s="8">
        <f>'Comprehensive Income'!D20+50</f>
        <v>175</v>
      </c>
      <c r="H23" s="8">
        <v>0</v>
      </c>
      <c r="I23" s="8">
        <v>0</v>
      </c>
      <c r="J23" s="8">
        <v>0</v>
      </c>
      <c r="K23" s="5">
        <f>SUM(C23:J23)</f>
        <v>3595</v>
      </c>
      <c r="L23" s="8">
        <f>'Comprehensive Income'!D27</f>
        <v>722</v>
      </c>
      <c r="M23" s="8">
        <f>SUM(K23:L23)</f>
        <v>4317</v>
      </c>
    </row>
    <row r="24" spans="2:13" ht="15">
      <c r="B24" s="2"/>
      <c r="C24" s="6"/>
      <c r="D24" s="45"/>
      <c r="E24" s="7"/>
      <c r="F24" s="6"/>
      <c r="G24" s="8"/>
      <c r="H24" s="8"/>
      <c r="I24" s="8"/>
      <c r="J24" s="8"/>
      <c r="K24" s="6"/>
      <c r="L24" s="8"/>
      <c r="M24" s="8"/>
    </row>
    <row r="25" spans="2:14" ht="15">
      <c r="B25" s="2" t="s">
        <v>70</v>
      </c>
      <c r="C25" s="6">
        <v>0</v>
      </c>
      <c r="D25" s="6">
        <f>-H25</f>
        <v>4192</v>
      </c>
      <c r="E25" s="7">
        <v>0</v>
      </c>
      <c r="F25" s="6">
        <v>0</v>
      </c>
      <c r="G25" s="8">
        <v>0</v>
      </c>
      <c r="H25" s="8">
        <v>-4192</v>
      </c>
      <c r="I25" s="8">
        <v>0</v>
      </c>
      <c r="J25" s="8">
        <v>0</v>
      </c>
      <c r="K25" s="46">
        <f>SUM(C25:J25)</f>
        <v>0</v>
      </c>
      <c r="L25" s="8">
        <v>0</v>
      </c>
      <c r="M25" s="8">
        <f>SUM(K25:L25)</f>
        <v>0</v>
      </c>
      <c r="N25" s="11"/>
    </row>
    <row r="26" spans="2:14" ht="15">
      <c r="B26" s="2"/>
      <c r="C26" s="6"/>
      <c r="D26" s="6"/>
      <c r="E26" s="7"/>
      <c r="F26" s="6"/>
      <c r="G26" s="8"/>
      <c r="H26" s="8"/>
      <c r="I26" s="8"/>
      <c r="J26" s="8"/>
      <c r="K26" s="46"/>
      <c r="L26" s="8"/>
      <c r="M26" s="8"/>
      <c r="N26" s="11"/>
    </row>
    <row r="27" spans="2:14" ht="15">
      <c r="B27" s="2" t="s">
        <v>109</v>
      </c>
      <c r="C27" s="6">
        <f>42*0.5</f>
        <v>21</v>
      </c>
      <c r="D27" s="6">
        <v>0</v>
      </c>
      <c r="E27" s="7">
        <f>-F27+(350+10701-8856)/1000</f>
        <v>12.275</v>
      </c>
      <c r="F27" s="6">
        <f>-C27*2*0.24</f>
        <v>-10.08</v>
      </c>
      <c r="G27" s="8">
        <v>0</v>
      </c>
      <c r="H27" s="8">
        <v>0</v>
      </c>
      <c r="I27" s="8">
        <v>0</v>
      </c>
      <c r="J27" s="8">
        <v>0</v>
      </c>
      <c r="K27" s="46">
        <f>SUM(C27:J27)</f>
        <v>23.195</v>
      </c>
      <c r="L27" s="8">
        <v>0</v>
      </c>
      <c r="M27" s="8">
        <f>SUM(K27:L27)</f>
        <v>23.195</v>
      </c>
      <c r="N27" s="11"/>
    </row>
    <row r="28" spans="2:14" ht="15">
      <c r="B28" s="2"/>
      <c r="C28" s="6"/>
      <c r="D28" s="6"/>
      <c r="E28" s="7"/>
      <c r="F28" s="6"/>
      <c r="G28" s="8"/>
      <c r="H28" s="8"/>
      <c r="I28" s="8"/>
      <c r="J28" s="8"/>
      <c r="K28" s="46"/>
      <c r="L28" s="8"/>
      <c r="M28" s="8"/>
      <c r="N28" s="11"/>
    </row>
    <row r="29" spans="2:13" ht="15">
      <c r="B29" s="2" t="s">
        <v>106</v>
      </c>
      <c r="C29" s="6">
        <f>115*0.5</f>
        <v>57.5</v>
      </c>
      <c r="D29" s="6">
        <v>0</v>
      </c>
      <c r="E29" s="7">
        <v>52</v>
      </c>
      <c r="F29" s="6">
        <v>0</v>
      </c>
      <c r="G29" s="8">
        <v>0</v>
      </c>
      <c r="H29" s="8">
        <v>0</v>
      </c>
      <c r="I29" s="8">
        <v>0</v>
      </c>
      <c r="J29" s="8">
        <v>0</v>
      </c>
      <c r="K29" s="46">
        <f>SUM(C29:J29)</f>
        <v>109.5</v>
      </c>
      <c r="L29" s="8">
        <v>0</v>
      </c>
      <c r="M29" s="8">
        <f>SUM(K29:L29)</f>
        <v>109.5</v>
      </c>
    </row>
    <row r="30" spans="2:13" ht="15" customHeight="1" thickBot="1">
      <c r="B30" s="2"/>
      <c r="C30" s="6"/>
      <c r="D30" s="6"/>
      <c r="E30" s="7"/>
      <c r="F30" s="6"/>
      <c r="G30" s="8"/>
      <c r="H30" s="8"/>
      <c r="I30" s="8"/>
      <c r="J30" s="7"/>
      <c r="K30" s="6"/>
      <c r="L30" s="8"/>
      <c r="M30" s="8"/>
    </row>
    <row r="31" spans="2:13" ht="15" customHeight="1" thickBot="1">
      <c r="B31" s="28" t="s">
        <v>134</v>
      </c>
      <c r="C31" s="9">
        <f aca="true" t="shared" si="0" ref="C31:M31">SUM(C21:C30)</f>
        <v>145970.5</v>
      </c>
      <c r="D31" s="9">
        <f t="shared" si="0"/>
        <v>77820</v>
      </c>
      <c r="E31" s="9">
        <f t="shared" si="0"/>
        <v>65824.275</v>
      </c>
      <c r="F31" s="9">
        <f t="shared" si="0"/>
        <v>2155.92</v>
      </c>
      <c r="G31" s="9">
        <f t="shared" si="0"/>
        <v>-4568</v>
      </c>
      <c r="H31" s="9">
        <f t="shared" si="0"/>
        <v>86482</v>
      </c>
      <c r="I31" s="9">
        <f t="shared" si="0"/>
        <v>1611</v>
      </c>
      <c r="J31" s="9">
        <f t="shared" si="0"/>
        <v>-4396</v>
      </c>
      <c r="K31" s="9">
        <f t="shared" si="0"/>
        <v>370899.695</v>
      </c>
      <c r="L31" s="9">
        <f t="shared" si="0"/>
        <v>6737</v>
      </c>
      <c r="M31" s="9">
        <f t="shared" si="0"/>
        <v>377636.695</v>
      </c>
    </row>
    <row r="32" spans="2:13" ht="15.75" thickBot="1">
      <c r="B32" s="29"/>
      <c r="C32" s="31"/>
      <c r="D32" s="30"/>
      <c r="E32" s="31"/>
      <c r="F32" s="31"/>
      <c r="G32" s="31"/>
      <c r="H32" s="31"/>
      <c r="I32" s="31"/>
      <c r="J32" s="31"/>
      <c r="K32" s="30"/>
      <c r="L32" s="31"/>
      <c r="M32" s="142"/>
    </row>
    <row r="33" spans="1:13" ht="15">
      <c r="A33" s="3"/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1"/>
      <c r="M33" s="7"/>
    </row>
    <row r="34" spans="2:13" ht="15.75" thickBot="1">
      <c r="B34" s="13"/>
      <c r="C34" s="14"/>
      <c r="D34" s="14"/>
      <c r="E34" s="14"/>
      <c r="F34" s="14"/>
      <c r="G34" s="14"/>
      <c r="H34" s="14"/>
      <c r="I34" s="14"/>
      <c r="J34" s="14"/>
      <c r="M34" s="11"/>
    </row>
    <row r="35" spans="2:13" s="3" customFormat="1" ht="15">
      <c r="B35" s="4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</row>
    <row r="36" spans="2:13" s="3" customFormat="1" ht="15">
      <c r="B36" s="48" t="s">
        <v>0</v>
      </c>
      <c r="C36" s="14"/>
      <c r="D36" s="14"/>
      <c r="E36" s="14"/>
      <c r="F36" s="14"/>
      <c r="G36" s="14"/>
      <c r="H36" s="14"/>
      <c r="I36" s="14"/>
      <c r="J36" s="14"/>
      <c r="K36" s="14"/>
      <c r="L36" s="18"/>
      <c r="M36" s="19"/>
    </row>
    <row r="37" spans="2:13" s="3" customFormat="1" ht="15.75" thickBot="1">
      <c r="B37" s="48" t="s">
        <v>1</v>
      </c>
      <c r="C37" s="14"/>
      <c r="D37" s="14"/>
      <c r="E37" s="14"/>
      <c r="F37" s="14"/>
      <c r="G37" s="14"/>
      <c r="H37" s="14"/>
      <c r="I37" s="14"/>
      <c r="J37" s="14"/>
      <c r="K37" s="14"/>
      <c r="L37" s="18"/>
      <c r="M37" s="20"/>
    </row>
    <row r="38" spans="2:13" s="3" customFormat="1" ht="15">
      <c r="B38" s="15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9"/>
    </row>
    <row r="39" spans="2:13" s="3" customFormat="1" ht="15">
      <c r="B39" s="160" t="s">
        <v>112</v>
      </c>
      <c r="C39" s="14"/>
      <c r="D39" s="14"/>
      <c r="E39" s="14"/>
      <c r="F39" s="14"/>
      <c r="G39" s="14"/>
      <c r="H39" s="14"/>
      <c r="I39" s="14"/>
      <c r="J39" s="14"/>
      <c r="K39" s="14"/>
      <c r="L39" s="18"/>
      <c r="M39" s="19"/>
    </row>
    <row r="40" spans="2:13" s="3" customFormat="1" ht="15">
      <c r="B40" s="160" t="s">
        <v>122</v>
      </c>
      <c r="C40" s="14"/>
      <c r="D40" s="14"/>
      <c r="E40" s="14"/>
      <c r="F40" s="14"/>
      <c r="G40" s="14"/>
      <c r="H40" s="14"/>
      <c r="I40" s="14"/>
      <c r="J40" s="14"/>
      <c r="K40" s="14"/>
      <c r="L40" s="18"/>
      <c r="M40" s="19"/>
    </row>
    <row r="41" spans="2:13" s="3" customFormat="1" ht="15">
      <c r="B41" s="48" t="s">
        <v>140</v>
      </c>
      <c r="C41" s="14"/>
      <c r="D41" s="14"/>
      <c r="E41" s="14"/>
      <c r="F41" s="14"/>
      <c r="G41" s="14"/>
      <c r="H41" s="14"/>
      <c r="I41" s="14"/>
      <c r="J41" s="14"/>
      <c r="K41" s="14"/>
      <c r="L41" s="18"/>
      <c r="M41" s="19"/>
    </row>
    <row r="42" spans="2:13" s="3" customFormat="1" ht="15">
      <c r="B42" s="160"/>
      <c r="C42" s="14"/>
      <c r="D42" s="14"/>
      <c r="E42" s="14"/>
      <c r="F42" s="14"/>
      <c r="G42" s="14"/>
      <c r="H42" s="14"/>
      <c r="I42" s="14"/>
      <c r="J42" s="14"/>
      <c r="K42" s="14"/>
      <c r="L42" s="18"/>
      <c r="M42" s="19"/>
    </row>
    <row r="43" spans="2:13" s="3" customFormat="1" ht="15">
      <c r="B43" s="160"/>
      <c r="C43" s="14"/>
      <c r="D43" s="14"/>
      <c r="E43" s="14"/>
      <c r="F43" s="14"/>
      <c r="G43" s="14"/>
      <c r="H43" s="14"/>
      <c r="I43" s="14"/>
      <c r="J43" s="14"/>
      <c r="K43" s="14"/>
      <c r="L43" s="18"/>
      <c r="M43" s="19"/>
    </row>
    <row r="44" spans="2:13" s="3" customFormat="1" ht="15.75" thickBot="1">
      <c r="B44" s="160"/>
      <c r="C44" s="207" t="s">
        <v>79</v>
      </c>
      <c r="D44" s="207"/>
      <c r="E44" s="207"/>
      <c r="F44" s="207"/>
      <c r="G44" s="207"/>
      <c r="H44" s="207"/>
      <c r="I44" s="207"/>
      <c r="J44" s="207"/>
      <c r="K44" s="207"/>
      <c r="L44" s="161" t="s">
        <v>120</v>
      </c>
      <c r="M44" s="162"/>
    </row>
    <row r="45" spans="2:13" s="3" customFormat="1" ht="15.75" thickBot="1">
      <c r="B45" s="160"/>
      <c r="C45" s="14"/>
      <c r="D45" s="163" t="s">
        <v>49</v>
      </c>
      <c r="E45" s="208" t="s">
        <v>50</v>
      </c>
      <c r="F45" s="209"/>
      <c r="G45" s="209"/>
      <c r="H45" s="209"/>
      <c r="I45" s="209"/>
      <c r="J45" s="210"/>
      <c r="K45" s="1"/>
      <c r="L45" s="161" t="s">
        <v>87</v>
      </c>
      <c r="M45" s="53" t="s">
        <v>35</v>
      </c>
    </row>
    <row r="46" spans="2:13" s="3" customFormat="1" ht="15.75" thickBot="1">
      <c r="B46" s="160"/>
      <c r="C46" s="14"/>
      <c r="D46" s="14"/>
      <c r="E46" s="14"/>
      <c r="F46" s="14"/>
      <c r="G46" s="14"/>
      <c r="H46" s="165"/>
      <c r="I46" s="18"/>
      <c r="J46" s="14"/>
      <c r="K46" s="14"/>
      <c r="L46" s="18"/>
      <c r="M46" s="166"/>
    </row>
    <row r="47" spans="2:13" s="3" customFormat="1" ht="15">
      <c r="B47" s="34"/>
      <c r="C47" s="38"/>
      <c r="D47" s="35"/>
      <c r="E47" s="43"/>
      <c r="F47" s="35"/>
      <c r="G47" s="42" t="s">
        <v>85</v>
      </c>
      <c r="H47" s="43"/>
      <c r="I47" s="35"/>
      <c r="J47" s="42"/>
      <c r="K47" s="35"/>
      <c r="L47" s="49"/>
      <c r="M47" s="50"/>
    </row>
    <row r="48" spans="2:13" s="3" customFormat="1" ht="15">
      <c r="B48" s="36"/>
      <c r="C48" s="23"/>
      <c r="D48" s="21"/>
      <c r="E48" s="22"/>
      <c r="F48" s="21"/>
      <c r="G48" s="53" t="s">
        <v>104</v>
      </c>
      <c r="H48" s="22"/>
      <c r="I48" s="21" t="s">
        <v>94</v>
      </c>
      <c r="J48" s="33"/>
      <c r="K48" s="21"/>
      <c r="L48" s="22"/>
      <c r="M48" s="51"/>
    </row>
    <row r="49" spans="2:13" s="3" customFormat="1" ht="15">
      <c r="B49" s="36"/>
      <c r="C49" s="23" t="s">
        <v>31</v>
      </c>
      <c r="D49" s="21" t="s">
        <v>32</v>
      </c>
      <c r="E49" s="22" t="s">
        <v>31</v>
      </c>
      <c r="F49" s="21" t="s">
        <v>33</v>
      </c>
      <c r="G49" s="53" t="s">
        <v>105</v>
      </c>
      <c r="H49" s="22" t="s">
        <v>74</v>
      </c>
      <c r="I49" s="21" t="s">
        <v>95</v>
      </c>
      <c r="J49" s="33" t="s">
        <v>86</v>
      </c>
      <c r="K49" s="21"/>
      <c r="L49" s="22"/>
      <c r="M49" s="51"/>
    </row>
    <row r="50" spans="2:13" s="3" customFormat="1" ht="15">
      <c r="B50" s="36"/>
      <c r="C50" s="23" t="s">
        <v>33</v>
      </c>
      <c r="D50" s="21" t="s">
        <v>51</v>
      </c>
      <c r="E50" s="22" t="s">
        <v>34</v>
      </c>
      <c r="F50" s="21" t="s">
        <v>48</v>
      </c>
      <c r="G50" s="33" t="s">
        <v>61</v>
      </c>
      <c r="H50" s="22" t="s">
        <v>61</v>
      </c>
      <c r="I50" s="21" t="s">
        <v>61</v>
      </c>
      <c r="J50" s="33" t="s">
        <v>73</v>
      </c>
      <c r="K50" s="21" t="s">
        <v>35</v>
      </c>
      <c r="L50" s="22"/>
      <c r="M50" s="51"/>
    </row>
    <row r="51" spans="2:13" s="3" customFormat="1" ht="15.75" thickBot="1">
      <c r="B51" s="36"/>
      <c r="C51" s="23" t="s">
        <v>3</v>
      </c>
      <c r="D51" s="21" t="s">
        <v>3</v>
      </c>
      <c r="E51" s="22" t="s">
        <v>3</v>
      </c>
      <c r="F51" s="21" t="s">
        <v>3</v>
      </c>
      <c r="G51" s="33" t="s">
        <v>3</v>
      </c>
      <c r="H51" s="22" t="s">
        <v>3</v>
      </c>
      <c r="I51" s="54" t="s">
        <v>3</v>
      </c>
      <c r="J51" s="33" t="s">
        <v>3</v>
      </c>
      <c r="K51" s="21" t="s">
        <v>3</v>
      </c>
      <c r="L51" s="22" t="s">
        <v>3</v>
      </c>
      <c r="M51" s="51" t="s">
        <v>3</v>
      </c>
    </row>
    <row r="52" spans="2:13" s="3" customFormat="1" ht="15">
      <c r="B52" s="24"/>
      <c r="C52" s="25"/>
      <c r="D52" s="25"/>
      <c r="E52" s="26"/>
      <c r="F52" s="25"/>
      <c r="G52" s="25"/>
      <c r="H52" s="25"/>
      <c r="I52" s="25"/>
      <c r="J52" s="27"/>
      <c r="K52" s="25"/>
      <c r="L52" s="27"/>
      <c r="M52" s="27"/>
    </row>
    <row r="53" spans="2:13" ht="15">
      <c r="B53" s="28" t="s">
        <v>100</v>
      </c>
      <c r="C53" s="8">
        <v>125650</v>
      </c>
      <c r="D53" s="8">
        <v>57602</v>
      </c>
      <c r="E53" s="8">
        <v>40705</v>
      </c>
      <c r="F53" s="8">
        <v>3429</v>
      </c>
      <c r="G53" s="8">
        <v>-4224</v>
      </c>
      <c r="H53" s="8">
        <v>96466</v>
      </c>
      <c r="I53" s="8">
        <v>1611</v>
      </c>
      <c r="J53" s="8">
        <v>-4396</v>
      </c>
      <c r="K53" s="5">
        <f>SUM(C53:J53)</f>
        <v>316843</v>
      </c>
      <c r="L53" s="10">
        <v>5240</v>
      </c>
      <c r="M53" s="4">
        <f>SUM(K53:L53)</f>
        <v>322083</v>
      </c>
    </row>
    <row r="54" spans="2:13" ht="15">
      <c r="B54" s="2"/>
      <c r="C54" s="6"/>
      <c r="D54" s="6"/>
      <c r="E54" s="7"/>
      <c r="F54" s="6"/>
      <c r="G54" s="8"/>
      <c r="H54" s="8"/>
      <c r="I54" s="8"/>
      <c r="J54" s="8"/>
      <c r="K54" s="5"/>
      <c r="L54" s="8"/>
      <c r="M54" s="8"/>
    </row>
    <row r="55" spans="2:13" ht="15">
      <c r="B55" s="2" t="s">
        <v>103</v>
      </c>
      <c r="C55" s="6">
        <v>0</v>
      </c>
      <c r="D55" s="6">
        <f>'Income Statement'!F42</f>
        <v>7121</v>
      </c>
      <c r="E55" s="7">
        <v>0</v>
      </c>
      <c r="F55" s="32">
        <v>0</v>
      </c>
      <c r="G55" s="8">
        <v>-383</v>
      </c>
      <c r="H55" s="8">
        <v>0</v>
      </c>
      <c r="I55" s="8">
        <v>0</v>
      </c>
      <c r="J55" s="8">
        <v>0</v>
      </c>
      <c r="K55" s="5">
        <f>SUM(C55:J55)</f>
        <v>6738</v>
      </c>
      <c r="L55" s="8">
        <f>'Comprehensive Income'!E27</f>
        <v>519</v>
      </c>
      <c r="M55" s="8">
        <f>SUM(K55:L55)</f>
        <v>7257</v>
      </c>
    </row>
    <row r="56" spans="2:13" ht="15">
      <c r="B56" s="2"/>
      <c r="C56" s="6"/>
      <c r="D56" s="45"/>
      <c r="E56" s="7"/>
      <c r="F56" s="6"/>
      <c r="G56" s="8"/>
      <c r="H56" s="8"/>
      <c r="I56" s="8"/>
      <c r="J56" s="8"/>
      <c r="K56" s="5"/>
      <c r="L56" s="8"/>
      <c r="M56" s="8"/>
    </row>
    <row r="57" spans="2:13" ht="15">
      <c r="B57" s="2" t="s">
        <v>70</v>
      </c>
      <c r="C57" s="6">
        <v>0</v>
      </c>
      <c r="D57" s="6">
        <f>-H57</f>
        <v>4344</v>
      </c>
      <c r="E57" s="7">
        <v>0</v>
      </c>
      <c r="F57" s="6">
        <v>0</v>
      </c>
      <c r="G57" s="8">
        <v>0</v>
      </c>
      <c r="H57" s="8">
        <v>-4344</v>
      </c>
      <c r="I57" s="8">
        <v>0</v>
      </c>
      <c r="J57" s="8">
        <v>0</v>
      </c>
      <c r="K57" s="181">
        <f>SUM(C57:J57)</f>
        <v>0</v>
      </c>
      <c r="L57" s="8">
        <v>0</v>
      </c>
      <c r="M57" s="8">
        <f>SUM(K57:L57)</f>
        <v>0</v>
      </c>
    </row>
    <row r="58" spans="2:13" ht="15">
      <c r="B58" s="2"/>
      <c r="C58" s="6"/>
      <c r="D58" s="6"/>
      <c r="E58" s="7"/>
      <c r="F58" s="6"/>
      <c r="G58" s="8"/>
      <c r="H58" s="8"/>
      <c r="I58" s="8"/>
      <c r="J58" s="8"/>
      <c r="K58" s="181"/>
      <c r="L58" s="8"/>
      <c r="M58" s="8"/>
    </row>
    <row r="59" spans="2:14" ht="15">
      <c r="B59" s="2" t="s">
        <v>136</v>
      </c>
      <c r="C59" s="6">
        <f>26000000*0.5/1000</f>
        <v>13000</v>
      </c>
      <c r="D59" s="6">
        <v>0</v>
      </c>
      <c r="E59" s="7">
        <v>20800</v>
      </c>
      <c r="F59" s="6">
        <v>0</v>
      </c>
      <c r="G59" s="8">
        <v>0</v>
      </c>
      <c r="H59" s="8">
        <v>0</v>
      </c>
      <c r="I59" s="8">
        <v>0</v>
      </c>
      <c r="J59" s="8">
        <v>0</v>
      </c>
      <c r="K59" s="46">
        <f>SUM(C59:J59)</f>
        <v>33800</v>
      </c>
      <c r="L59" s="8">
        <v>0</v>
      </c>
      <c r="M59" s="8">
        <f>SUM(K59:L59)</f>
        <v>33800</v>
      </c>
      <c r="N59" s="11"/>
    </row>
    <row r="60" spans="2:13" ht="15">
      <c r="B60" s="2"/>
      <c r="C60" s="6"/>
      <c r="D60" s="6"/>
      <c r="E60" s="7"/>
      <c r="F60" s="6"/>
      <c r="G60" s="8"/>
      <c r="H60" s="8"/>
      <c r="I60" s="8"/>
      <c r="J60" s="8"/>
      <c r="K60" s="5"/>
      <c r="L60" s="8"/>
      <c r="M60" s="8"/>
    </row>
    <row r="61" spans="2:13" ht="15">
      <c r="B61" s="2" t="s">
        <v>109</v>
      </c>
      <c r="C61" s="6">
        <v>2408</v>
      </c>
      <c r="D61" s="6">
        <v>0</v>
      </c>
      <c r="E61" s="7">
        <v>1478</v>
      </c>
      <c r="F61" s="6">
        <v>-1108</v>
      </c>
      <c r="G61" s="8">
        <v>0</v>
      </c>
      <c r="H61" s="8">
        <v>0</v>
      </c>
      <c r="I61" s="8">
        <v>0</v>
      </c>
      <c r="J61" s="8">
        <v>0</v>
      </c>
      <c r="K61" s="46">
        <f>SUM(C61:J61)</f>
        <v>2778</v>
      </c>
      <c r="L61" s="8">
        <v>0</v>
      </c>
      <c r="M61" s="8">
        <f>SUM(K61:L61)</f>
        <v>2778</v>
      </c>
    </row>
    <row r="62" spans="2:13" ht="15">
      <c r="B62" s="2"/>
      <c r="C62" s="6"/>
      <c r="D62" s="6"/>
      <c r="E62" s="7"/>
      <c r="F62" s="6"/>
      <c r="G62" s="8"/>
      <c r="H62" s="8"/>
      <c r="I62" s="8"/>
      <c r="J62" s="8"/>
      <c r="K62" s="5"/>
      <c r="L62" s="8"/>
      <c r="M62" s="8"/>
    </row>
    <row r="63" spans="2:13" ht="15">
      <c r="B63" s="2" t="s">
        <v>110</v>
      </c>
      <c r="C63" s="6">
        <v>4222</v>
      </c>
      <c r="D63" s="6">
        <v>0</v>
      </c>
      <c r="E63" s="7">
        <v>2080</v>
      </c>
      <c r="F63" s="6">
        <v>0</v>
      </c>
      <c r="G63" s="8">
        <v>0</v>
      </c>
      <c r="H63" s="8">
        <v>0</v>
      </c>
      <c r="I63" s="8">
        <v>0</v>
      </c>
      <c r="J63" s="8">
        <v>0</v>
      </c>
      <c r="K63" s="5">
        <f>SUM(C63:J63)</f>
        <v>6302</v>
      </c>
      <c r="L63" s="8">
        <v>0</v>
      </c>
      <c r="M63" s="8">
        <f>SUM(K63:L63)</f>
        <v>6302</v>
      </c>
    </row>
    <row r="64" spans="2:13" ht="15.75" thickBot="1">
      <c r="B64" s="2"/>
      <c r="C64" s="6"/>
      <c r="D64" s="6"/>
      <c r="E64" s="7"/>
      <c r="F64" s="6"/>
      <c r="G64" s="8"/>
      <c r="H64" s="8"/>
      <c r="I64" s="8"/>
      <c r="J64" s="8"/>
      <c r="K64" s="6"/>
      <c r="L64" s="8"/>
      <c r="M64" s="8"/>
    </row>
    <row r="65" spans="2:13" ht="15.75" thickBot="1">
      <c r="B65" s="28" t="s">
        <v>135</v>
      </c>
      <c r="C65" s="9">
        <f aca="true" t="shared" si="1" ref="C65:M65">SUM(C53:C64)</f>
        <v>145280</v>
      </c>
      <c r="D65" s="9">
        <f t="shared" si="1"/>
        <v>69067</v>
      </c>
      <c r="E65" s="9">
        <f t="shared" si="1"/>
        <v>65063</v>
      </c>
      <c r="F65" s="9">
        <f t="shared" si="1"/>
        <v>2321</v>
      </c>
      <c r="G65" s="9">
        <f t="shared" si="1"/>
        <v>-4607</v>
      </c>
      <c r="H65" s="9">
        <f t="shared" si="1"/>
        <v>92122</v>
      </c>
      <c r="I65" s="9">
        <f t="shared" si="1"/>
        <v>1611</v>
      </c>
      <c r="J65" s="9">
        <f t="shared" si="1"/>
        <v>-4396</v>
      </c>
      <c r="K65" s="9">
        <f t="shared" si="1"/>
        <v>366461</v>
      </c>
      <c r="L65" s="9">
        <f t="shared" si="1"/>
        <v>5759</v>
      </c>
      <c r="M65" s="9">
        <f t="shared" si="1"/>
        <v>372220</v>
      </c>
    </row>
    <row r="66" spans="2:13" ht="15.75" thickBot="1">
      <c r="B66" s="29"/>
      <c r="C66" s="31"/>
      <c r="D66" s="31"/>
      <c r="E66" s="30"/>
      <c r="F66" s="52"/>
      <c r="G66" s="30"/>
      <c r="H66" s="31"/>
      <c r="I66" s="31"/>
      <c r="J66" s="31"/>
      <c r="K66" s="30"/>
      <c r="L66" s="31"/>
      <c r="M66" s="31"/>
    </row>
    <row r="237" ht="15">
      <c r="B237" s="37"/>
    </row>
  </sheetData>
  <sheetProtection/>
  <mergeCells count="4">
    <mergeCell ref="C12:K12"/>
    <mergeCell ref="E13:J13"/>
    <mergeCell ref="C44:K44"/>
    <mergeCell ref="E45:J45"/>
  </mergeCells>
  <printOptions/>
  <pageMargins left="0.75" right="0.75" top="1" bottom="1" header="0.5" footer="0.5"/>
  <pageSetup fitToHeight="1" fitToWidth="1" horizontalDpi="600" verticalDpi="600" orientation="portrait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8"/>
  <sheetViews>
    <sheetView tabSelected="1" view="pageBreakPreview" zoomScaleSheetLayoutView="100" zoomScalePageLayoutView="0" workbookViewId="0" topLeftCell="B1">
      <selection activeCell="D20" sqref="D20"/>
    </sheetView>
  </sheetViews>
  <sheetFormatPr defaultColWidth="8.88671875" defaultRowHeight="15"/>
  <cols>
    <col min="1" max="1" width="4.10546875" style="12" customWidth="1"/>
    <col min="2" max="2" width="60.77734375" style="12" customWidth="1"/>
    <col min="3" max="4" width="13.77734375" style="12" customWidth="1"/>
    <col min="5" max="5" width="2.99609375" style="12" customWidth="1"/>
    <col min="6" max="16384" width="8.88671875" style="12" customWidth="1"/>
  </cols>
  <sheetData>
    <row r="2" spans="2:4" ht="13.5" thickBot="1">
      <c r="B2" s="145" t="s">
        <v>36</v>
      </c>
      <c r="C2" s="145"/>
      <c r="D2" s="145"/>
    </row>
    <row r="3" spans="2:4" ht="12.75">
      <c r="B3" s="167" t="s">
        <v>0</v>
      </c>
      <c r="C3" s="168"/>
      <c r="D3" s="169"/>
    </row>
    <row r="4" spans="2:4" ht="13.5" thickBot="1">
      <c r="B4" s="170" t="s">
        <v>1</v>
      </c>
      <c r="C4" s="171"/>
      <c r="D4" s="172"/>
    </row>
    <row r="5" spans="2:4" ht="12.75">
      <c r="B5" s="167"/>
      <c r="C5" s="168"/>
      <c r="D5" s="169"/>
    </row>
    <row r="6" spans="2:4" ht="12.75">
      <c r="B6" s="102" t="s">
        <v>129</v>
      </c>
      <c r="C6" s="173"/>
      <c r="D6" s="162"/>
    </row>
    <row r="7" spans="2:4" ht="12.75">
      <c r="B7" s="174" t="str">
        <f>Equity!B9</f>
        <v>FOR THE QUARTER ENDED 30 SEPTEMBER 2011</v>
      </c>
      <c r="C7" s="173"/>
      <c r="D7" s="162"/>
    </row>
    <row r="8" spans="2:4" ht="13.5" thickBot="1">
      <c r="B8" s="170" t="s">
        <v>30</v>
      </c>
      <c r="C8" s="173"/>
      <c r="D8" s="162"/>
    </row>
    <row r="9" spans="2:5" ht="12.75">
      <c r="B9" s="36"/>
      <c r="C9" s="64"/>
      <c r="D9" s="175"/>
      <c r="E9" s="115"/>
    </row>
    <row r="10" spans="2:5" ht="12.75">
      <c r="B10" s="36"/>
      <c r="C10" s="67" t="s">
        <v>28</v>
      </c>
      <c r="D10" s="67" t="s">
        <v>27</v>
      </c>
      <c r="E10" s="115"/>
    </row>
    <row r="11" spans="2:5" ht="12.75">
      <c r="B11" s="36"/>
      <c r="C11" s="83">
        <f>'Comprehensive Income'!D14</f>
        <v>40816</v>
      </c>
      <c r="D11" s="83">
        <f>'Comprehensive Income'!E14</f>
        <v>40451</v>
      </c>
      <c r="E11" s="115"/>
    </row>
    <row r="12" spans="2:5" ht="12.75">
      <c r="B12" s="36"/>
      <c r="C12" s="84" t="s">
        <v>99</v>
      </c>
      <c r="D12" s="84" t="s">
        <v>113</v>
      </c>
      <c r="E12" s="115"/>
    </row>
    <row r="13" spans="2:5" ht="13.5" thickBot="1">
      <c r="B13" s="36"/>
      <c r="C13" s="73" t="s">
        <v>26</v>
      </c>
      <c r="D13" s="73" t="s">
        <v>26</v>
      </c>
      <c r="E13" s="115"/>
    </row>
    <row r="14" spans="2:4" ht="13.5" thickBot="1">
      <c r="B14" s="100" t="s">
        <v>37</v>
      </c>
      <c r="C14" s="85"/>
      <c r="D14" s="85"/>
    </row>
    <row r="15" spans="2:4" ht="12.75">
      <c r="B15" s="176" t="s">
        <v>126</v>
      </c>
      <c r="C15" s="86">
        <f>'Income Statement'!E32</f>
        <v>6105</v>
      </c>
      <c r="D15" s="86">
        <f>'Income Statement'!F32</f>
        <v>9475</v>
      </c>
    </row>
    <row r="16" spans="2:4" ht="12.75">
      <c r="B16" s="87"/>
      <c r="C16" s="86"/>
      <c r="D16" s="86"/>
    </row>
    <row r="17" spans="2:4" ht="12.75">
      <c r="B17" s="62" t="s">
        <v>38</v>
      </c>
      <c r="C17" s="86"/>
      <c r="D17" s="86"/>
    </row>
    <row r="18" spans="2:4" ht="12.75">
      <c r="B18" s="87" t="s">
        <v>39</v>
      </c>
      <c r="C18" s="86">
        <v>35171</v>
      </c>
      <c r="D18" s="86">
        <v>31223</v>
      </c>
    </row>
    <row r="19" spans="2:4" ht="12.75">
      <c r="B19" s="36" t="s">
        <v>40</v>
      </c>
      <c r="C19" s="86">
        <v>25720</v>
      </c>
      <c r="D19" s="86">
        <f>23355+1018</f>
        <v>24373</v>
      </c>
    </row>
    <row r="20" spans="2:4" ht="13.5" thickBot="1">
      <c r="B20" s="36"/>
      <c r="C20" s="86"/>
      <c r="D20" s="86"/>
    </row>
    <row r="21" spans="2:4" ht="13.5" thickBot="1">
      <c r="B21" s="100" t="s">
        <v>88</v>
      </c>
      <c r="C21" s="88">
        <f>SUM(C15:C20)</f>
        <v>66996</v>
      </c>
      <c r="D21" s="88">
        <f>SUM(D15:D20)</f>
        <v>65071</v>
      </c>
    </row>
    <row r="22" spans="2:4" ht="12.75">
      <c r="B22" s="34"/>
      <c r="C22" s="89"/>
      <c r="D22" s="89"/>
    </row>
    <row r="23" spans="2:4" ht="12.75">
      <c r="B23" s="62" t="s">
        <v>41</v>
      </c>
      <c r="C23" s="86"/>
      <c r="D23" s="86"/>
    </row>
    <row r="24" spans="2:4" ht="12.75">
      <c r="B24" s="36" t="s">
        <v>42</v>
      </c>
      <c r="C24" s="86">
        <f>-77737</f>
        <v>-77737</v>
      </c>
      <c r="D24" s="86">
        <v>12878</v>
      </c>
    </row>
    <row r="25" spans="2:4" ht="12.75">
      <c r="B25" s="36" t="s">
        <v>43</v>
      </c>
      <c r="C25" s="86">
        <v>51418</v>
      </c>
      <c r="D25" s="86">
        <v>1831</v>
      </c>
    </row>
    <row r="26" spans="2:4" ht="13.5" thickBot="1">
      <c r="B26" s="36"/>
      <c r="C26" s="86"/>
      <c r="D26" s="86"/>
    </row>
    <row r="27" spans="2:4" ht="13.5" thickBot="1">
      <c r="B27" s="100" t="s">
        <v>80</v>
      </c>
      <c r="C27" s="88">
        <f>SUM(C21:C26)</f>
        <v>40677</v>
      </c>
      <c r="D27" s="88">
        <f>SUM(D21:D26)</f>
        <v>79780</v>
      </c>
    </row>
    <row r="28" spans="2:4" ht="12.75">
      <c r="B28" s="34"/>
      <c r="C28" s="89"/>
      <c r="D28" s="89"/>
    </row>
    <row r="29" spans="2:4" ht="12.75">
      <c r="B29" s="177" t="s">
        <v>44</v>
      </c>
      <c r="C29" s="86">
        <v>-1755</v>
      </c>
      <c r="D29" s="86">
        <v>-1975</v>
      </c>
    </row>
    <row r="30" spans="2:4" ht="13.5" thickBot="1">
      <c r="B30" s="36"/>
      <c r="C30" s="86"/>
      <c r="D30" s="86"/>
    </row>
    <row r="31" spans="2:4" ht="13.5" thickBot="1">
      <c r="B31" s="100" t="s">
        <v>67</v>
      </c>
      <c r="C31" s="88">
        <f>SUM(C27:C30)</f>
        <v>38922</v>
      </c>
      <c r="D31" s="88">
        <f>SUM(D27:D30)</f>
        <v>77805</v>
      </c>
    </row>
    <row r="32" spans="2:4" ht="13.5" thickBot="1">
      <c r="B32" s="24"/>
      <c r="C32" s="90"/>
      <c r="D32" s="90"/>
    </row>
    <row r="33" spans="2:4" ht="13.5" thickBot="1">
      <c r="B33" s="155" t="s">
        <v>69</v>
      </c>
      <c r="C33" s="91"/>
      <c r="D33" s="91"/>
    </row>
    <row r="34" spans="2:4" ht="12.75">
      <c r="B34" s="106" t="s">
        <v>45</v>
      </c>
      <c r="C34" s="91">
        <v>405</v>
      </c>
      <c r="D34" s="91">
        <v>54</v>
      </c>
    </row>
    <row r="35" spans="2:4" ht="12.75">
      <c r="B35" s="79" t="s">
        <v>89</v>
      </c>
      <c r="C35" s="91">
        <v>-14755</v>
      </c>
      <c r="D35" s="91">
        <v>-26580</v>
      </c>
    </row>
    <row r="36" spans="2:4" ht="12.75">
      <c r="B36" s="79" t="s">
        <v>114</v>
      </c>
      <c r="C36" s="91">
        <v>19</v>
      </c>
      <c r="D36" s="206">
        <v>0</v>
      </c>
    </row>
    <row r="37" spans="2:4" ht="12.75">
      <c r="B37" s="79" t="s">
        <v>132</v>
      </c>
      <c r="C37" s="131">
        <v>127</v>
      </c>
      <c r="D37" s="92">
        <v>0</v>
      </c>
    </row>
    <row r="38" spans="2:4" ht="13.5" thickBot="1">
      <c r="B38" s="150"/>
      <c r="C38" s="91"/>
      <c r="D38" s="91"/>
    </row>
    <row r="39" spans="2:4" ht="13.5" thickBot="1">
      <c r="B39" s="62" t="s">
        <v>46</v>
      </c>
      <c r="C39" s="88">
        <f>SUM(C34:C38)</f>
        <v>-14204</v>
      </c>
      <c r="D39" s="88">
        <f>SUM(D34:D38)</f>
        <v>-26526</v>
      </c>
    </row>
    <row r="40" spans="2:4" ht="13.5" thickBot="1">
      <c r="B40" s="34"/>
      <c r="C40" s="25"/>
      <c r="D40" s="25"/>
    </row>
    <row r="41" spans="2:4" ht="13.5" thickBot="1">
      <c r="B41" s="155" t="s">
        <v>68</v>
      </c>
      <c r="C41" s="93"/>
      <c r="D41" s="93"/>
    </row>
    <row r="42" spans="2:4" ht="12.75">
      <c r="B42" s="177" t="s">
        <v>90</v>
      </c>
      <c r="C42" s="94">
        <v>130</v>
      </c>
      <c r="D42" s="94">
        <v>42880</v>
      </c>
    </row>
    <row r="43" spans="2:4" ht="12.75">
      <c r="B43" s="36" t="s">
        <v>57</v>
      </c>
      <c r="C43" s="46">
        <v>-6283</v>
      </c>
      <c r="D43" s="46">
        <v>-22089</v>
      </c>
    </row>
    <row r="44" spans="2:4" ht="12.75">
      <c r="B44" s="36" t="s">
        <v>82</v>
      </c>
      <c r="C44" s="95">
        <v>-26125</v>
      </c>
      <c r="D44" s="178">
        <f>-23409-1018</f>
        <v>-24427</v>
      </c>
    </row>
    <row r="45" spans="2:4" ht="12.75">
      <c r="B45" s="36" t="s">
        <v>117</v>
      </c>
      <c r="C45" s="46">
        <v>-5698</v>
      </c>
      <c r="D45" s="95">
        <v>743</v>
      </c>
    </row>
    <row r="46" spans="2:4" ht="13.5" thickBot="1">
      <c r="B46" s="36"/>
      <c r="C46" s="76"/>
      <c r="D46" s="76"/>
    </row>
    <row r="47" spans="2:4" ht="13.5" thickBot="1">
      <c r="B47" s="144" t="s">
        <v>118</v>
      </c>
      <c r="C47" s="96">
        <f>SUM(C42:C46)</f>
        <v>-37976</v>
      </c>
      <c r="D47" s="96">
        <f>SUM(D42:D46)</f>
        <v>-2893</v>
      </c>
    </row>
    <row r="48" spans="2:4" ht="12.75">
      <c r="B48" s="62"/>
      <c r="C48" s="86"/>
      <c r="D48" s="86"/>
    </row>
    <row r="49" spans="2:4" ht="12.75">
      <c r="B49" s="36" t="s">
        <v>91</v>
      </c>
      <c r="C49" s="86">
        <f>C47+C39+C31</f>
        <v>-13258</v>
      </c>
      <c r="D49" s="86">
        <f>D47+D39+D31</f>
        <v>48386</v>
      </c>
    </row>
    <row r="50" spans="2:4" ht="12.75">
      <c r="B50" s="36" t="s">
        <v>92</v>
      </c>
      <c r="C50" s="97">
        <v>19148</v>
      </c>
      <c r="D50" s="97">
        <v>-9393</v>
      </c>
    </row>
    <row r="51" spans="2:4" ht="13.5" thickBot="1">
      <c r="B51" s="179"/>
      <c r="C51" s="96" t="s">
        <v>56</v>
      </c>
      <c r="D51" s="96" t="s">
        <v>56</v>
      </c>
    </row>
    <row r="52" spans="2:4" ht="13.5" thickBot="1">
      <c r="B52" s="180" t="s">
        <v>93</v>
      </c>
      <c r="C52" s="98">
        <f>SUM(C49:C51)</f>
        <v>5890</v>
      </c>
      <c r="D52" s="98">
        <f>SUM(D49:D51)</f>
        <v>38993</v>
      </c>
    </row>
    <row r="53" spans="3:4" ht="12.75">
      <c r="C53" s="99"/>
      <c r="D53" s="99"/>
    </row>
    <row r="54" spans="3:4" ht="12.75">
      <c r="C54" s="99"/>
      <c r="D54" s="99"/>
    </row>
    <row r="55" spans="3:4" ht="12.75">
      <c r="C55" s="157"/>
      <c r="D55" s="99"/>
    </row>
    <row r="56" spans="3:4" ht="12.75">
      <c r="C56" s="99"/>
      <c r="D56" s="99"/>
    </row>
    <row r="57" spans="3:4" ht="12.75">
      <c r="C57" s="99"/>
      <c r="D57" s="99"/>
    </row>
    <row r="58" spans="2:4" ht="12.75">
      <c r="B58" s="12" t="s">
        <v>54</v>
      </c>
      <c r="C58" s="99"/>
      <c r="D58" s="99"/>
    </row>
  </sheetData>
  <sheetProtection/>
  <printOptions/>
  <pageMargins left="0.36" right="0.37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Abdullah Hashim</dc:creator>
  <cp:keywords/>
  <dc:description/>
  <cp:lastModifiedBy>anis</cp:lastModifiedBy>
  <cp:lastPrinted>2011-11-11T09:54:47Z</cp:lastPrinted>
  <dcterms:created xsi:type="dcterms:W3CDTF">2005-10-26T01:37:35Z</dcterms:created>
  <dcterms:modified xsi:type="dcterms:W3CDTF">2011-11-11T09:54:57Z</dcterms:modified>
  <cp:category/>
  <cp:version/>
  <cp:contentType/>
  <cp:contentStatus/>
</cp:coreProperties>
</file>